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рейтинг" sheetId="1" r:id="rId1"/>
  </sheets>
  <calcPr calcId="145621"/>
</workbook>
</file>

<file path=xl/calcChain.xml><?xml version="1.0" encoding="utf-8"?>
<calcChain xmlns="http://schemas.openxmlformats.org/spreadsheetml/2006/main">
  <c r="CD20" i="1" l="1"/>
  <c r="CC20" i="1"/>
  <c r="CB20" i="1"/>
  <c r="CA20" i="1"/>
  <c r="BZ20" i="1"/>
  <c r="BY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AX20" i="1"/>
  <c r="AW20" i="1"/>
  <c r="R20" i="1"/>
  <c r="AU20" i="1"/>
  <c r="AT20" i="1"/>
  <c r="AS20" i="1"/>
  <c r="AQ20" i="1"/>
  <c r="AM20" i="1"/>
  <c r="AL20" i="1"/>
  <c r="AH20" i="1"/>
  <c r="AE20" i="1"/>
  <c r="AD20" i="1"/>
  <c r="AC20" i="1"/>
  <c r="AB20" i="1"/>
  <c r="AA20" i="1"/>
  <c r="Z20" i="1"/>
  <c r="W20" i="1"/>
  <c r="S20" i="1"/>
  <c r="M20" i="1"/>
  <c r="L20" i="1"/>
  <c r="J20" i="1"/>
  <c r="I20" i="1"/>
  <c r="H20" i="1"/>
  <c r="F20" i="1"/>
  <c r="CI11" i="1"/>
  <c r="CI20" i="1" s="1"/>
  <c r="CH11" i="1"/>
  <c r="CH20" i="1" s="1"/>
  <c r="CG11" i="1"/>
  <c r="CG20" i="1" s="1"/>
  <c r="CF11" i="1"/>
  <c r="CF20" i="1" s="1"/>
  <c r="CE11" i="1"/>
  <c r="CE20" i="1" s="1"/>
  <c r="BY11" i="1"/>
  <c r="BX11" i="1"/>
  <c r="BF11" i="1"/>
  <c r="BE11" i="1"/>
  <c r="BE20" i="1" s="1"/>
  <c r="BD11" i="1"/>
  <c r="BD20" i="1" s="1"/>
  <c r="BB11" i="1"/>
  <c r="AP11" i="1"/>
  <c r="AP20" i="1" s="1"/>
  <c r="AO11" i="1"/>
  <c r="AO20" i="1" s="1"/>
  <c r="AN11" i="1"/>
  <c r="AG11" i="1"/>
  <c r="AF11" i="1"/>
  <c r="AF20" i="1" s="1"/>
  <c r="X11" i="1"/>
  <c r="X20" i="1" s="1"/>
  <c r="W11" i="1"/>
  <c r="U11" i="1"/>
  <c r="U20" i="1" s="1"/>
  <c r="T11" i="1"/>
  <c r="T20" i="1" s="1"/>
  <c r="G11" i="1"/>
  <c r="G20" i="1" s="1"/>
  <c r="BX9" i="1"/>
  <c r="BG9" i="1"/>
  <c r="BG20" i="1" s="1"/>
  <c r="BF9" i="1"/>
  <c r="BF20" i="1" s="1"/>
  <c r="BC9" i="1"/>
  <c r="BC20" i="1" s="1"/>
  <c r="BB9" i="1"/>
  <c r="BB20" i="1" s="1"/>
  <c r="BA9" i="1"/>
  <c r="BA20" i="1" s="1"/>
  <c r="AZ9" i="1"/>
  <c r="AZ20" i="1" s="1"/>
  <c r="AY9" i="1"/>
  <c r="AY20" i="1" s="1"/>
  <c r="AW9" i="1"/>
  <c r="AV9" i="1"/>
  <c r="AV20" i="1" s="1"/>
  <c r="AR9" i="1"/>
  <c r="AR20" i="1" s="1"/>
  <c r="AN9" i="1"/>
  <c r="AM9" i="1"/>
  <c r="AK9" i="1"/>
  <c r="AK20" i="1" s="1"/>
  <c r="AJ9" i="1"/>
  <c r="AJ20" i="1" s="1"/>
  <c r="AI9" i="1"/>
  <c r="AI20" i="1" s="1"/>
  <c r="AG9" i="1"/>
  <c r="Y9" i="1"/>
  <c r="Y20" i="1" s="1"/>
  <c r="V9" i="1"/>
  <c r="V20" i="1" s="1"/>
  <c r="Q9" i="1"/>
  <c r="Q20" i="1" s="1"/>
  <c r="P9" i="1"/>
  <c r="P20" i="1" s="1"/>
  <c r="O9" i="1"/>
  <c r="O20" i="1" s="1"/>
  <c r="N9" i="1"/>
  <c r="N20" i="1" s="1"/>
  <c r="K9" i="1"/>
  <c r="K20" i="1" s="1"/>
  <c r="AG20" i="1" l="1"/>
  <c r="BX20" i="1"/>
  <c r="AN20" i="1"/>
</calcChain>
</file>

<file path=xl/sharedStrings.xml><?xml version="1.0" encoding="utf-8"?>
<sst xmlns="http://schemas.openxmlformats.org/spreadsheetml/2006/main" count="130" uniqueCount="130">
  <si>
    <t>№ п/п</t>
  </si>
  <si>
    <t>Наименование критерия</t>
  </si>
  <si>
    <t>Порядок расчета</t>
  </si>
  <si>
    <t>Доля многоквартирных домов, имеющих электронный паспорт, предусмотренный  Приказом от 17.02.2016 № 53 и № 82/пр</t>
  </si>
  <si>
    <t>Размеще­ние в ГИС ЖКХ информации о многоквартирных домах, находящихся в управлении, в соответствии с Федеральным законом от 21.07.2014 № 209-ФЗ «О государственной информационной системе жилищно-коммунального хозяйства»</t>
  </si>
  <si>
    <t>Проведение общих собраний собственников помещений в многоквартирном доме (домах) с использованием ГИС ЖКХ, региональной информационной системы или иных информационных систем</t>
  </si>
  <si>
    <t>Доля многоквартирных домов, имеющих общедомовой чат с управляющей (обслуживающей) организацией для оперативного общения с гражданами</t>
  </si>
  <si>
    <t xml:space="preserve">Наличие в ЕДС Липецкой области заявок  с истекшим сроком выполнения на конец отчетного периода        </t>
  </si>
  <si>
    <t>Отсутствие предписаний, выданных ГЖИ Липецкой области</t>
  </si>
  <si>
    <t>* Значение k:- для многоквартирных домов (бывших общежитий по техническим паспортам) до 2000 года постройки – 0,8; -для  многоквартирных домов  до 1980 года постройки – 0,6; -для многоквартирных домов, срок эксплуатации которых свыше 5 лет от даты ввода в эксплуатацию и не старше 1980 года постройки – 0,4; -для многоквартирных домов, срок эксплуатации которых менее  5 лет от даты ввода в эксплуатацию – 0</t>
  </si>
  <si>
    <t>Изменение общей площади домов, находящихся в управлении (обслуживании)</t>
  </si>
  <si>
    <t>Наличие управляющей организации в перечне организаций для управления многоквартирным домом, в отношении которого собственниками помещений в многоквартирном доме не выбран способ управления таким домом или выбранный способ управления не реализован, не определена управляющая организация в соответствии с Постановлением Правительства РФ от 21.12.2018 № 1616 «Об утверждении Правил определения управляющей организации для управления многоквартирным домом, в отношении которого собственниками помещений в многоквартирном доме не выбран способ управления таким домом или выбранный способ управления не реализован, не определена управляющая организация, и о внесении изменений в некоторые акты Правительства Российской Федерации»</t>
  </si>
  <si>
    <t>Не предоставляется (данные есть в департаменте ЖКХ)</t>
  </si>
  <si>
    <t>Проведение мероприятий по энергосбережению и повышению энергетической эффективности в отношении общего имущества собственников помещений в многоквартирном доме</t>
  </si>
  <si>
    <t>Исполнение программы по подготовке жилищного фонда к эксплуатации в отопительный период</t>
  </si>
  <si>
    <t>Участие в городских и всероссийских смотрах-конкурсах</t>
  </si>
  <si>
    <t>Письменные благодарности жителей</t>
  </si>
  <si>
    <t>Показатели для  расчета рейтинговой оценки деятельности управляющих (обслуживающих) организаций, осуществляющих (обслуживающих) организаций, осуществляющих управление многоквартирными домами на территории города Липецка</t>
  </si>
  <si>
    <t>ООО УК "16 микрорайон"</t>
  </si>
  <si>
    <t>ООО "Авангард"</t>
  </si>
  <si>
    <t>ООО "УК "АДС"</t>
  </si>
  <si>
    <t>ООО "УК "АИСТ"</t>
  </si>
  <si>
    <t>ООО "Альфа"</t>
  </si>
  <si>
    <t>ООО УК "Благополучие"</t>
  </si>
  <si>
    <t>ООО "Веста"</t>
  </si>
  <si>
    <t>ООО УК "Глобус"</t>
  </si>
  <si>
    <t>ООО "Городище"</t>
  </si>
  <si>
    <t>ООО "УК "Городок"</t>
  </si>
  <si>
    <t>ООО "Дом наших друзей"</t>
  </si>
  <si>
    <t>ООО "УК "ДомСервис"</t>
  </si>
  <si>
    <t>ООО "УК Домостроительного комбината"</t>
  </si>
  <si>
    <t>ООО УК "Елецкий микрорайон"</t>
  </si>
  <si>
    <t>ООО "Жилищная  компания"</t>
  </si>
  <si>
    <t>ООО "УК "Жилищный Стандарт"</t>
  </si>
  <si>
    <t>ООО УК "Жилкомплекс"</t>
  </si>
  <si>
    <t>ООО ЦКО "Жилфондпроект"</t>
  </si>
  <si>
    <t>ООО "УО "Забота"</t>
  </si>
  <si>
    <t>ООО "УК "Зевс"</t>
  </si>
  <si>
    <t>ООО "УК "Инком"</t>
  </si>
  <si>
    <t>ООО "Кантри"</t>
  </si>
  <si>
    <t>ООО ГУК "Капитал"</t>
  </si>
  <si>
    <t>ООО "КапРемСтрой"</t>
  </si>
  <si>
    <t>ООО "УК "Квартал-Люкс"</t>
  </si>
  <si>
    <t>ООО "Управляющая Организация "КиТ"</t>
  </si>
  <si>
    <t>ООО "УК "Комфорт Сити"</t>
  </si>
  <si>
    <t>ООО "УК "Комфорт-Л"</t>
  </si>
  <si>
    <t>ООО "Континент"</t>
  </si>
  <si>
    <t>ООО "УК "Левобережная"</t>
  </si>
  <si>
    <t>ООО "УК "Лидер"</t>
  </si>
  <si>
    <t>ООО "Липецкжилэксплуатация"</t>
  </si>
  <si>
    <t>ООО "ГУК "Липецкий Коммунальщик"</t>
  </si>
  <si>
    <t>ООО "Липецкая УК"</t>
  </si>
  <si>
    <t>ООО "УК "Манеж-Л"</t>
  </si>
  <si>
    <t>ООО "ГУК Матырская"</t>
  </si>
  <si>
    <t>ООО "УК "Мегаполис"</t>
  </si>
  <si>
    <t>ООО "Металлург"</t>
  </si>
  <si>
    <t>ООО УК "Микрорайон 19"</t>
  </si>
  <si>
    <t>ООО "МКД48"</t>
  </si>
  <si>
    <t>ООО "Мой город 48"</t>
  </si>
  <si>
    <t>ООО "УК "На Замятина"</t>
  </si>
  <si>
    <t>ООО "Наш дом - Липецк"</t>
  </si>
  <si>
    <t>ООО "УК "Нефрит-Л"</t>
  </si>
  <si>
    <t>ООО "ГУК  "Новолипецкая"</t>
  </si>
  <si>
    <t>ООО "УК "Новый Альянс"</t>
  </si>
  <si>
    <t>ООО "Обслуживающая  компания"</t>
  </si>
  <si>
    <t>ООО "ГУК "Октябрьская"</t>
  </si>
  <si>
    <t>ООО "УК "Ориентир"</t>
  </si>
  <si>
    <t>ООО "Орион"</t>
  </si>
  <si>
    <t>ООО "Объединенная УК"</t>
  </si>
  <si>
    <t>ООО УК "Парус"</t>
  </si>
  <si>
    <t>ООО "ГУК "Победа"</t>
  </si>
  <si>
    <t>ООО "Порядок"</t>
  </si>
  <si>
    <t>ООО "ГУК "Привокзальная"</t>
  </si>
  <si>
    <t>ООО "УК "Радуга"</t>
  </si>
  <si>
    <t>ООО "УК "Район"</t>
  </si>
  <si>
    <t>ООО "УК "Рассвет"</t>
  </si>
  <si>
    <t>ООО "УК Регион 48"</t>
  </si>
  <si>
    <t>ООО "УК РСУ-2"</t>
  </si>
  <si>
    <t>ООО "Рубин"</t>
  </si>
  <si>
    <t>ООО "Сервис-Плюс"</t>
  </si>
  <si>
    <t>ООО "Сервисуют"</t>
  </si>
  <si>
    <t>ООО "Славград"</t>
  </si>
  <si>
    <t>ООО "УК "Слобода"</t>
  </si>
  <si>
    <t>ООО УК "Советская"</t>
  </si>
  <si>
    <t>ООО "Содружество"</t>
  </si>
  <si>
    <t>ООО "УК "СОЮЗ"</t>
  </si>
  <si>
    <t>ООО "УК "Спутник"</t>
  </si>
  <si>
    <t>ООО "УК "Статус"</t>
  </si>
  <si>
    <t>ООО "ГУК "Стахановская"</t>
  </si>
  <si>
    <t>ООО УК "Строй-Сервис-Э"</t>
  </si>
  <si>
    <t>ООО УК "Угловая"</t>
  </si>
  <si>
    <t>ООО "Умный дом"</t>
  </si>
  <si>
    <t>ООО УК "Университетский"</t>
  </si>
  <si>
    <t>ООО УК "Управдом"</t>
  </si>
  <si>
    <t>ООО "Фрунзенский"</t>
  </si>
  <si>
    <t>ООО "ГУК "Центральная Л"</t>
  </si>
  <si>
    <t>ООО "Центр коммунального обслуживания"</t>
  </si>
  <si>
    <t>ООО УК "Четыре сезона"</t>
  </si>
  <si>
    <t>ООО "УК "Элада"</t>
  </si>
  <si>
    <t>ООО "ГУК "Юго-Западная"</t>
  </si>
  <si>
    <t>ИТОГО:</t>
  </si>
  <si>
    <r>
      <t xml:space="preserve">Отсутствие - 22 балла;    Наличие – </t>
    </r>
    <r>
      <rPr>
        <b/>
        <sz val="12"/>
        <color theme="1"/>
        <rFont val="Arial Narrow"/>
        <family val="2"/>
        <charset val="204"/>
      </rPr>
      <t>22 х k</t>
    </r>
    <r>
      <rPr>
        <sz val="12"/>
        <color theme="1"/>
        <rFont val="Arial Narrow"/>
        <family val="2"/>
        <charset val="204"/>
      </rPr>
      <t>, *где k- коэффициент критерия технического состояния многоквартирных домов, в отношении которых выдано более 50 % предписаний ГЖИ Липецкой области за отчетный период</t>
    </r>
  </si>
  <si>
    <t>Рейтинг составлен с учетом показателей, по которым УК предоставили сведения</t>
  </si>
  <si>
    <t>Сведения, предоставляемые УК для расчета рейтинга</t>
  </si>
  <si>
    <t>Рейтинг составлен без учета показателей, по которым сведения предоставляют УК (УК не предоставили сведения)</t>
  </si>
  <si>
    <r>
      <t xml:space="preserve">Да - </t>
    </r>
    <r>
      <rPr>
        <b/>
        <sz val="12"/>
        <color theme="1"/>
        <rFont val="Arial Narrow"/>
        <family val="2"/>
        <charset val="204"/>
      </rPr>
      <t>5</t>
    </r>
    <r>
      <rPr>
        <sz val="12"/>
        <color theme="1"/>
        <rFont val="Arial Narrow"/>
        <family val="2"/>
        <charset val="204"/>
      </rPr>
      <t xml:space="preserve"> баллов;  нет - 0 баллов</t>
    </r>
  </si>
  <si>
    <r>
      <t xml:space="preserve">Да - </t>
    </r>
    <r>
      <rPr>
        <b/>
        <sz val="12"/>
        <color theme="1"/>
        <rFont val="Arial Narrow"/>
        <family val="2"/>
        <charset val="204"/>
      </rPr>
      <t>12</t>
    </r>
    <r>
      <rPr>
        <sz val="12"/>
        <color theme="1"/>
        <rFont val="Arial Narrow"/>
        <family val="2"/>
        <charset val="204"/>
      </rPr>
      <t xml:space="preserve"> баллов; нет - 0 баллов</t>
    </r>
  </si>
  <si>
    <r>
      <t xml:space="preserve">Отсутствие – </t>
    </r>
    <r>
      <rPr>
        <b/>
        <sz val="12"/>
        <color theme="1"/>
        <rFont val="Arial Narrow"/>
        <family val="2"/>
        <charset val="204"/>
      </rPr>
      <t>8</t>
    </r>
    <r>
      <rPr>
        <sz val="12"/>
        <color theme="1"/>
        <rFont val="Arial Narrow"/>
        <family val="2"/>
        <charset val="204"/>
      </rPr>
      <t xml:space="preserve">  баллов; наличие - 0 баллов</t>
    </r>
  </si>
  <si>
    <r>
      <t xml:space="preserve">Согласно формуле, по значению показателя.        Пз = s мкд / s омкд x 5                                        Рассчитывается как произведение частного от деления количества многоквартирных домов, имеющих общедомовой чат, на количество многоквартирных домов, находящихся в управлении (обслуживании) организации, на </t>
    </r>
    <r>
      <rPr>
        <b/>
        <sz val="12"/>
        <color theme="1"/>
        <rFont val="Arial Narrow"/>
        <family val="2"/>
        <charset val="204"/>
      </rPr>
      <t>5</t>
    </r>
  </si>
  <si>
    <t>1. Количество МКД, находящихся в управлении на 01.06.2021</t>
  </si>
  <si>
    <t xml:space="preserve">2. Количество МКД, имеющих электронный паспорт </t>
  </si>
  <si>
    <r>
      <t>Оценивается разница между общей площадью домов ΔS на конец отчетного периода и начало отчетного периода:  ΔS&lt;0 - 0 баллов;                        ΔS&gt;=</t>
    </r>
    <r>
      <rPr>
        <b/>
        <sz val="12"/>
        <color theme="1"/>
        <rFont val="Arial Narrow"/>
        <family val="2"/>
        <charset val="204"/>
      </rPr>
      <t>0 - 5</t>
    </r>
    <r>
      <rPr>
        <sz val="12"/>
        <color theme="1"/>
        <rFont val="Arial Narrow"/>
        <family val="2"/>
        <charset val="204"/>
      </rPr>
      <t xml:space="preserve"> баллов</t>
    </r>
  </si>
  <si>
    <r>
      <t>Да -</t>
    </r>
    <r>
      <rPr>
        <b/>
        <sz val="12"/>
        <color theme="1"/>
        <rFont val="Arial Narrow"/>
        <family val="2"/>
        <charset val="204"/>
      </rPr>
      <t xml:space="preserve"> 5</t>
    </r>
    <r>
      <rPr>
        <sz val="12"/>
        <color theme="1"/>
        <rFont val="Arial Narrow"/>
        <family val="2"/>
        <charset val="204"/>
      </rPr>
      <t xml:space="preserve"> баллов; нет -</t>
    </r>
    <r>
      <rPr>
        <b/>
        <sz val="12"/>
        <color theme="1"/>
        <rFont val="Arial Narrow"/>
        <family val="2"/>
        <charset val="204"/>
      </rPr>
      <t xml:space="preserve"> 0</t>
    </r>
    <r>
      <rPr>
        <sz val="12"/>
        <color theme="1"/>
        <rFont val="Arial Narrow"/>
        <family val="2"/>
        <charset val="204"/>
      </rPr>
      <t xml:space="preserve"> баллов</t>
    </r>
  </si>
  <si>
    <r>
      <t xml:space="preserve">Да - </t>
    </r>
    <r>
      <rPr>
        <b/>
        <sz val="12"/>
        <color theme="1"/>
        <rFont val="Arial Narrow"/>
        <family val="2"/>
        <charset val="204"/>
      </rPr>
      <t>5</t>
    </r>
    <r>
      <rPr>
        <sz val="12"/>
        <color theme="1"/>
        <rFont val="Arial Narrow"/>
        <family val="2"/>
        <charset val="204"/>
      </rPr>
      <t xml:space="preserve"> баллов; нет - </t>
    </r>
    <r>
      <rPr>
        <b/>
        <sz val="12"/>
        <color theme="1"/>
        <rFont val="Arial Narrow"/>
        <family val="2"/>
        <charset val="204"/>
      </rPr>
      <t>0</t>
    </r>
    <r>
      <rPr>
        <sz val="12"/>
        <color theme="1"/>
        <rFont val="Arial Narrow"/>
        <family val="2"/>
        <charset val="204"/>
      </rPr>
      <t xml:space="preserve"> баллов</t>
    </r>
  </si>
  <si>
    <r>
      <t xml:space="preserve">Исполнение в полном объеме - </t>
    </r>
    <r>
      <rPr>
        <b/>
        <sz val="12"/>
        <color theme="1"/>
        <rFont val="Arial Narrow"/>
        <family val="2"/>
        <charset val="204"/>
      </rPr>
      <t>8</t>
    </r>
    <r>
      <rPr>
        <sz val="12"/>
        <color theme="1"/>
        <rFont val="Arial Narrow"/>
        <family val="2"/>
        <charset val="204"/>
      </rPr>
      <t xml:space="preserve"> баллов;                неисполнение - </t>
    </r>
    <r>
      <rPr>
        <b/>
        <sz val="12"/>
        <color theme="1"/>
        <rFont val="Arial Narrow"/>
        <family val="2"/>
        <charset val="204"/>
      </rPr>
      <t>0</t>
    </r>
    <r>
      <rPr>
        <sz val="12"/>
        <color theme="1"/>
        <rFont val="Arial Narrow"/>
        <family val="2"/>
        <charset val="204"/>
      </rPr>
      <t xml:space="preserve">  баллов      </t>
    </r>
  </si>
  <si>
    <r>
      <t xml:space="preserve">Участие в всероссийских или городских конкурсах: 1 место - </t>
    </r>
    <r>
      <rPr>
        <b/>
        <sz val="12"/>
        <color theme="1"/>
        <rFont val="Arial Narrow"/>
        <family val="2"/>
        <charset val="204"/>
      </rPr>
      <t>5</t>
    </r>
    <r>
      <rPr>
        <sz val="12"/>
        <color theme="1"/>
        <rFont val="Arial Narrow"/>
        <family val="2"/>
        <charset val="204"/>
      </rPr>
      <t xml:space="preserve"> баллов;  2 место - </t>
    </r>
    <r>
      <rPr>
        <b/>
        <sz val="12"/>
        <color theme="1"/>
        <rFont val="Arial Narrow"/>
        <family val="2"/>
        <charset val="204"/>
      </rPr>
      <t>3</t>
    </r>
    <r>
      <rPr>
        <sz val="12"/>
        <color theme="1"/>
        <rFont val="Arial Narrow"/>
        <family val="2"/>
        <charset val="204"/>
      </rPr>
      <t xml:space="preserve"> баллов; 3 место - </t>
    </r>
    <r>
      <rPr>
        <b/>
        <sz val="12"/>
        <color theme="1"/>
        <rFont val="Arial Narrow"/>
        <family val="2"/>
        <charset val="204"/>
      </rPr>
      <t>2</t>
    </r>
    <r>
      <rPr>
        <sz val="12"/>
        <color theme="1"/>
        <rFont val="Arial Narrow"/>
        <family val="2"/>
        <charset val="204"/>
      </rPr>
      <t xml:space="preserve"> балла.                                                            </t>
    </r>
  </si>
  <si>
    <t>Данные будут предоставляться в следующем отчетном периоде (по умолчанию 8 баллов)</t>
  </si>
  <si>
    <t>Указать количество письменных благодарностей жителей в период с 01.01.2021 по 01.06.2021 (предоставить копии)</t>
  </si>
  <si>
    <t>Участие в городских и всероссийских смотрах-конкурсах, указать количество конкурсов и занятое место в период с 01.01.2021 по 01.06.2021</t>
  </si>
  <si>
    <t>Количество МКД в которых проведены мероприятий по энергосбережению и повышению энергетической эффективности в отношении общего имущества собственников в период с 01.01.2021 по 01.06.2021</t>
  </si>
  <si>
    <t>Количество МКД, информация о которых размещена в ГИС ЖКХ на 01.06.2021</t>
  </si>
  <si>
    <t>Количество проведенных общих собраний собственников помещений в многоквартирном доме (домах) с использованием ГИС ЖКХ, региональной информационной системы или иных информационных систем на 01.06.2021</t>
  </si>
  <si>
    <t>Количество МКД , имеющих общедомовой чат с управляющей (обслуживающей) организацией для оперативного общения с гражданами</t>
  </si>
  <si>
    <t>Количество  в ЕДС Липецкой области заявок  с истекшим сроком выполнения на 01.06.2021</t>
  </si>
  <si>
    <t>2. Общая площадь МКД, находящихся в управлении на 01.06.2021</t>
  </si>
  <si>
    <r>
      <t>1.</t>
    </r>
    <r>
      <rPr>
        <b/>
        <sz val="7"/>
        <color theme="1"/>
        <rFont val="Arial Narrow"/>
        <family val="2"/>
        <charset val="204"/>
      </rPr>
      <t> </t>
    </r>
    <r>
      <rPr>
        <b/>
        <sz val="12"/>
        <color theme="1"/>
        <rFont val="Arial Narrow"/>
        <family val="2"/>
        <charset val="204"/>
      </rPr>
      <t xml:space="preserve">Общая площадь МКД, находящихся в управлении на 01.01.2021 
</t>
    </r>
  </si>
  <si>
    <t>1. Количество МКД в отношении которых, в период с 01.01.2021 по 01.06.2021 выданы предписания 
2. Выбрать из столбца 2 данной таблицы значение k, который можно применить к данной группе домов, в отношении которой выданы предписания (ориентировочно от года постройки большего количества домов из предписаний)</t>
  </si>
  <si>
    <r>
      <t>РЕЙТИНГ УК НА</t>
    </r>
    <r>
      <rPr>
        <b/>
        <sz val="20"/>
        <color rgb="FFFF0000"/>
        <rFont val="Arial Narrow"/>
        <family val="2"/>
        <charset val="204"/>
      </rPr>
      <t xml:space="preserve"> 01.06.2021 </t>
    </r>
    <r>
      <rPr>
        <b/>
        <sz val="20"/>
        <color theme="1"/>
        <rFont val="Arial Narrow"/>
        <family val="2"/>
        <charset val="204"/>
      </rPr>
      <t>(max 100 баллов)</t>
    </r>
  </si>
  <si>
    <r>
      <t xml:space="preserve">Согласно формуле, по значению показателя.        Пз = s мкд / s омкд x </t>
    </r>
    <r>
      <rPr>
        <b/>
        <sz val="12"/>
        <color theme="1"/>
        <rFont val="Arial Narrow"/>
        <family val="2"/>
        <charset val="204"/>
      </rPr>
      <t>5</t>
    </r>
    <r>
      <rPr>
        <sz val="12"/>
        <color theme="1"/>
        <rFont val="Arial Narrow"/>
        <family val="2"/>
        <charset val="204"/>
      </rPr>
      <t xml:space="preserve">                                       Рассчитывается как произведение частного от деления количества многоквартирных домов, имеющих электронный паспорт, на количество многоквартирных домов, находящихся в управлении (обслуживании) организации, на 5</t>
    </r>
  </si>
  <si>
    <r>
      <t xml:space="preserve">Во всех домах - </t>
    </r>
    <r>
      <rPr>
        <b/>
        <sz val="12"/>
        <color theme="1"/>
        <rFont val="Arial Narrow"/>
        <family val="2"/>
        <charset val="204"/>
      </rPr>
      <t>15</t>
    </r>
    <r>
      <rPr>
        <sz val="12"/>
        <color theme="1"/>
        <rFont val="Arial Narrow"/>
        <family val="2"/>
        <charset val="204"/>
      </rPr>
      <t xml:space="preserve"> баллов; более 50% домов - </t>
    </r>
    <r>
      <rPr>
        <b/>
        <sz val="12"/>
        <color theme="1"/>
        <rFont val="Arial Narrow"/>
        <family val="2"/>
        <charset val="204"/>
      </rPr>
      <t xml:space="preserve">10 </t>
    </r>
    <r>
      <rPr>
        <sz val="12"/>
        <color theme="1"/>
        <rFont val="Arial Narrow"/>
        <family val="2"/>
        <charset val="204"/>
      </rPr>
      <t xml:space="preserve">баллов;  нет - </t>
    </r>
    <r>
      <rPr>
        <b/>
        <sz val="12"/>
        <color theme="1"/>
        <rFont val="Arial Narrow"/>
        <family val="2"/>
        <charset val="204"/>
      </rPr>
      <t>0</t>
    </r>
    <r>
      <rPr>
        <sz val="12"/>
        <color theme="1"/>
        <rFont val="Arial Narrow"/>
        <family val="2"/>
        <charset val="204"/>
      </rPr>
      <t xml:space="preserve"> баллов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</si>
</sst>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0"/>
      <color theme="1"/>
      <name val="Calibri"/>
      <family val="2"/>
      <scheme val="minor"/>
    </font>
    <font>
      <b/>
      <sz val="20"/>
      <color rgb="FFFF0000"/>
      <name val="Arial Narrow"/>
      <family val="2"/>
      <charset val="204"/>
    </font>
    <font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6" fillId="2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2"/>
  <sheetViews>
    <sheetView tabSelected="1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U5" sqref="AU5:AU6"/>
    </sheetView>
  </sheetViews>
  <sheetFormatPr defaultRowHeight="16.5" x14ac:dyDescent="0.3"/>
  <cols>
    <col min="1" max="2" width="9.140625" style="1"/>
    <col min="3" max="3" width="47.7109375" style="4" customWidth="1"/>
    <col min="4" max="4" width="45.5703125" style="4" customWidth="1"/>
    <col min="5" max="5" width="71.7109375" style="1" customWidth="1"/>
    <col min="6" max="68" width="4.85546875" style="5" customWidth="1"/>
    <col min="69" max="70" width="5" style="5" customWidth="1"/>
    <col min="71" max="87" width="4.85546875" style="5" customWidth="1"/>
    <col min="88" max="16384" width="9.140625" style="1"/>
  </cols>
  <sheetData>
    <row r="1" spans="1:88" ht="47.25" x14ac:dyDescent="0.3">
      <c r="C1" s="13" t="s">
        <v>102</v>
      </c>
      <c r="D1" s="14" t="s">
        <v>104</v>
      </c>
    </row>
    <row r="2" spans="1:88" x14ac:dyDescent="0.3">
      <c r="C2" s="1"/>
      <c r="D2" s="11"/>
      <c r="E2" s="12"/>
    </row>
    <row r="3" spans="1:88" ht="61.5" customHeight="1" x14ac:dyDescent="0.3">
      <c r="A3" s="36" t="s">
        <v>17</v>
      </c>
      <c r="B3" s="36"/>
      <c r="C3" s="36"/>
      <c r="D3" s="36"/>
      <c r="E3" s="36"/>
      <c r="F3" s="40" t="s">
        <v>127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</row>
    <row r="4" spans="1:88" ht="213" customHeight="1" x14ac:dyDescent="0.3">
      <c r="A4" s="18" t="s">
        <v>0</v>
      </c>
      <c r="B4" s="31" t="s">
        <v>1</v>
      </c>
      <c r="C4" s="31"/>
      <c r="D4" s="18" t="s">
        <v>2</v>
      </c>
      <c r="E4" s="18" t="s">
        <v>103</v>
      </c>
      <c r="F4" s="8" t="s">
        <v>99</v>
      </c>
      <c r="G4" s="8" t="s">
        <v>36</v>
      </c>
      <c r="H4" s="8" t="s">
        <v>50</v>
      </c>
      <c r="I4" s="8" t="s">
        <v>28</v>
      </c>
      <c r="J4" s="8" t="s">
        <v>41</v>
      </c>
      <c r="K4" s="8" t="s">
        <v>85</v>
      </c>
      <c r="L4" s="9" t="s">
        <v>40</v>
      </c>
      <c r="M4" s="8" t="s">
        <v>92</v>
      </c>
      <c r="N4" s="8" t="s">
        <v>68</v>
      </c>
      <c r="O4" s="8" t="s">
        <v>34</v>
      </c>
      <c r="P4" s="8" t="s">
        <v>72</v>
      </c>
      <c r="Q4" s="8" t="s">
        <v>88</v>
      </c>
      <c r="R4" s="8" t="s">
        <v>74</v>
      </c>
      <c r="S4" s="8" t="s">
        <v>79</v>
      </c>
      <c r="T4" s="8" t="s">
        <v>81</v>
      </c>
      <c r="U4" s="8" t="s">
        <v>95</v>
      </c>
      <c r="V4" s="8" t="s">
        <v>47</v>
      </c>
      <c r="W4" s="8" t="s">
        <v>65</v>
      </c>
      <c r="X4" s="8" t="s">
        <v>44</v>
      </c>
      <c r="Y4" s="8" t="s">
        <v>82</v>
      </c>
      <c r="Z4" s="8" t="s">
        <v>62</v>
      </c>
      <c r="AA4" s="8" t="s">
        <v>53</v>
      </c>
      <c r="AB4" s="8" t="s">
        <v>32</v>
      </c>
      <c r="AC4" s="8" t="s">
        <v>39</v>
      </c>
      <c r="AD4" s="8" t="s">
        <v>64</v>
      </c>
      <c r="AE4" s="8" t="s">
        <v>20</v>
      </c>
      <c r="AF4" s="8" t="s">
        <v>31</v>
      </c>
      <c r="AG4" s="8" t="s">
        <v>69</v>
      </c>
      <c r="AH4" s="7" t="s">
        <v>75</v>
      </c>
      <c r="AI4" s="7" t="s">
        <v>97</v>
      </c>
      <c r="AJ4" s="7" t="s">
        <v>46</v>
      </c>
      <c r="AK4" s="7" t="s">
        <v>35</v>
      </c>
      <c r="AL4" s="7" t="s">
        <v>63</v>
      </c>
      <c r="AM4" s="7" t="s">
        <v>30</v>
      </c>
      <c r="AN4" s="8" t="s">
        <v>43</v>
      </c>
      <c r="AO4" s="8" t="s">
        <v>91</v>
      </c>
      <c r="AP4" s="8" t="s">
        <v>51</v>
      </c>
      <c r="AQ4" s="7" t="s">
        <v>22</v>
      </c>
      <c r="AR4" s="7" t="s">
        <v>49</v>
      </c>
      <c r="AS4" s="7" t="s">
        <v>38</v>
      </c>
      <c r="AT4" s="7" t="s">
        <v>48</v>
      </c>
      <c r="AU4" s="7" t="s">
        <v>66</v>
      </c>
      <c r="AV4" s="7" t="s">
        <v>94</v>
      </c>
      <c r="AW4" s="7" t="s">
        <v>96</v>
      </c>
      <c r="AX4" s="7" t="s">
        <v>23</v>
      </c>
      <c r="AY4" s="7" t="s">
        <v>19</v>
      </c>
      <c r="AZ4" s="7" t="s">
        <v>24</v>
      </c>
      <c r="BA4" s="7" t="s">
        <v>21</v>
      </c>
      <c r="BB4" s="8" t="s">
        <v>61</v>
      </c>
      <c r="BC4" s="7" t="s">
        <v>55</v>
      </c>
      <c r="BD4" s="7" t="s">
        <v>52</v>
      </c>
      <c r="BE4" s="7" t="s">
        <v>59</v>
      </c>
      <c r="BF4" s="8" t="s">
        <v>37</v>
      </c>
      <c r="BG4" s="7" t="s">
        <v>25</v>
      </c>
      <c r="BH4" s="7" t="s">
        <v>18</v>
      </c>
      <c r="BI4" s="7" t="s">
        <v>26</v>
      </c>
      <c r="BJ4" s="7" t="s">
        <v>70</v>
      </c>
      <c r="BK4" s="7" t="s">
        <v>57</v>
      </c>
      <c r="BL4" s="7" t="s">
        <v>67</v>
      </c>
      <c r="BM4" s="7" t="s">
        <v>80</v>
      </c>
      <c r="BN4" s="7" t="s">
        <v>84</v>
      </c>
      <c r="BO4" s="7" t="s">
        <v>27</v>
      </c>
      <c r="BP4" s="7" t="s">
        <v>33</v>
      </c>
      <c r="BQ4" s="7" t="s">
        <v>45</v>
      </c>
      <c r="BR4" s="7" t="s">
        <v>54</v>
      </c>
      <c r="BS4" s="7" t="s">
        <v>98</v>
      </c>
      <c r="BT4" s="7" t="s">
        <v>77</v>
      </c>
      <c r="BU4" s="7" t="s">
        <v>56</v>
      </c>
      <c r="BV4" s="7" t="s">
        <v>83</v>
      </c>
      <c r="BW4" s="7" t="s">
        <v>89</v>
      </c>
      <c r="BX4" s="8" t="s">
        <v>42</v>
      </c>
      <c r="BY4" s="7" t="s">
        <v>90</v>
      </c>
      <c r="BZ4" s="7" t="s">
        <v>60</v>
      </c>
      <c r="CA4" s="7" t="s">
        <v>73</v>
      </c>
      <c r="CB4" s="7" t="s">
        <v>86</v>
      </c>
      <c r="CC4" s="7" t="s">
        <v>76</v>
      </c>
      <c r="CD4" s="7" t="s">
        <v>93</v>
      </c>
      <c r="CE4" s="7" t="s">
        <v>71</v>
      </c>
      <c r="CF4" s="8" t="s">
        <v>78</v>
      </c>
      <c r="CG4" s="7" t="s">
        <v>58</v>
      </c>
      <c r="CH4" s="7" t="s">
        <v>29</v>
      </c>
      <c r="CI4" s="7" t="s">
        <v>87</v>
      </c>
      <c r="CJ4" s="5"/>
    </row>
    <row r="5" spans="1:88" ht="62.25" customHeight="1" x14ac:dyDescent="0.3">
      <c r="A5" s="35">
        <v>1</v>
      </c>
      <c r="B5" s="34" t="s">
        <v>3</v>
      </c>
      <c r="C5" s="34"/>
      <c r="D5" s="32" t="s">
        <v>128</v>
      </c>
      <c r="E5" s="15" t="s">
        <v>109</v>
      </c>
      <c r="F5" s="37">
        <v>5</v>
      </c>
      <c r="G5" s="37">
        <v>5</v>
      </c>
      <c r="H5" s="37">
        <v>5</v>
      </c>
      <c r="I5" s="37">
        <v>5</v>
      </c>
      <c r="J5" s="37">
        <v>5</v>
      </c>
      <c r="K5" s="37">
        <v>5</v>
      </c>
      <c r="L5" s="37">
        <v>5</v>
      </c>
      <c r="M5" s="37">
        <v>5</v>
      </c>
      <c r="N5" s="37">
        <v>5</v>
      </c>
      <c r="O5" s="37">
        <v>5</v>
      </c>
      <c r="P5" s="37">
        <v>5</v>
      </c>
      <c r="Q5" s="37">
        <v>5</v>
      </c>
      <c r="R5" s="37">
        <v>5</v>
      </c>
      <c r="S5" s="37">
        <v>5</v>
      </c>
      <c r="T5" s="37">
        <v>5</v>
      </c>
      <c r="U5" s="37">
        <v>5</v>
      </c>
      <c r="V5" s="37">
        <v>5</v>
      </c>
      <c r="W5" s="37">
        <v>5</v>
      </c>
      <c r="X5" s="37">
        <v>5</v>
      </c>
      <c r="Y5" s="37">
        <v>5</v>
      </c>
      <c r="Z5" s="37">
        <v>5</v>
      </c>
      <c r="AA5" s="37">
        <v>5</v>
      </c>
      <c r="AB5" s="37">
        <v>5</v>
      </c>
      <c r="AC5" s="37">
        <v>5</v>
      </c>
      <c r="AD5" s="37">
        <v>5</v>
      </c>
      <c r="AE5" s="37">
        <v>5</v>
      </c>
      <c r="AF5" s="37">
        <v>5</v>
      </c>
      <c r="AG5" s="37">
        <v>5</v>
      </c>
      <c r="AH5" s="39">
        <v>5</v>
      </c>
      <c r="AI5" s="39">
        <v>5</v>
      </c>
      <c r="AJ5" s="39">
        <v>5</v>
      </c>
      <c r="AK5" s="39">
        <v>5</v>
      </c>
      <c r="AL5" s="39">
        <v>5</v>
      </c>
      <c r="AM5" s="39">
        <v>5</v>
      </c>
      <c r="AN5" s="37">
        <v>5</v>
      </c>
      <c r="AO5" s="37">
        <v>5</v>
      </c>
      <c r="AP5" s="37">
        <v>5</v>
      </c>
      <c r="AQ5" s="39">
        <v>5</v>
      </c>
      <c r="AR5" s="39">
        <v>5</v>
      </c>
      <c r="AS5" s="39">
        <v>5</v>
      </c>
      <c r="AT5" s="39">
        <v>5</v>
      </c>
      <c r="AU5" s="39">
        <v>5</v>
      </c>
      <c r="AV5" s="39">
        <v>5</v>
      </c>
      <c r="AW5" s="39">
        <v>5</v>
      </c>
      <c r="AX5" s="39">
        <v>5</v>
      </c>
      <c r="AY5" s="39">
        <v>5</v>
      </c>
      <c r="AZ5" s="39">
        <v>5</v>
      </c>
      <c r="BA5" s="39">
        <v>5</v>
      </c>
      <c r="BB5" s="37">
        <v>5</v>
      </c>
      <c r="BC5" s="39">
        <v>5</v>
      </c>
      <c r="BD5" s="39">
        <v>5</v>
      </c>
      <c r="BE5" s="39">
        <v>5</v>
      </c>
      <c r="BF5" s="37">
        <v>5</v>
      </c>
      <c r="BG5" s="39">
        <v>5</v>
      </c>
      <c r="BH5" s="39">
        <v>5</v>
      </c>
      <c r="BI5" s="39">
        <v>5</v>
      </c>
      <c r="BJ5" s="39">
        <v>5</v>
      </c>
      <c r="BK5" s="39">
        <v>5</v>
      </c>
      <c r="BL5" s="39">
        <v>5</v>
      </c>
      <c r="BM5" s="39">
        <v>5</v>
      </c>
      <c r="BN5" s="39">
        <v>5</v>
      </c>
      <c r="BO5" s="39">
        <v>5</v>
      </c>
      <c r="BP5" s="39">
        <v>5</v>
      </c>
      <c r="BQ5" s="39">
        <v>5</v>
      </c>
      <c r="BR5" s="39">
        <v>5</v>
      </c>
      <c r="BS5" s="39">
        <v>5</v>
      </c>
      <c r="BT5" s="39">
        <v>5</v>
      </c>
      <c r="BU5" s="39">
        <v>5</v>
      </c>
      <c r="BV5" s="39">
        <v>5</v>
      </c>
      <c r="BW5" s="39">
        <v>5</v>
      </c>
      <c r="BX5" s="37">
        <v>5</v>
      </c>
      <c r="BY5" s="39">
        <v>5</v>
      </c>
      <c r="BZ5" s="39">
        <v>5</v>
      </c>
      <c r="CA5" s="39">
        <v>5</v>
      </c>
      <c r="CB5" s="39">
        <v>5</v>
      </c>
      <c r="CC5" s="39">
        <v>5</v>
      </c>
      <c r="CD5" s="39">
        <v>5</v>
      </c>
      <c r="CE5" s="39">
        <v>5</v>
      </c>
      <c r="CF5" s="37">
        <v>5</v>
      </c>
      <c r="CG5" s="39">
        <v>5</v>
      </c>
      <c r="CH5" s="39">
        <v>5</v>
      </c>
      <c r="CI5" s="39">
        <v>5</v>
      </c>
    </row>
    <row r="6" spans="1:88" ht="62.25" customHeight="1" x14ac:dyDescent="0.3">
      <c r="A6" s="35"/>
      <c r="B6" s="34"/>
      <c r="C6" s="34"/>
      <c r="D6" s="33"/>
      <c r="E6" s="15" t="s">
        <v>110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</row>
    <row r="7" spans="1:88" ht="97.5" customHeight="1" x14ac:dyDescent="0.3">
      <c r="A7" s="3">
        <v>2</v>
      </c>
      <c r="B7" s="34" t="s">
        <v>4</v>
      </c>
      <c r="C7" s="34"/>
      <c r="D7" s="2" t="s">
        <v>105</v>
      </c>
      <c r="E7" s="15" t="s">
        <v>120</v>
      </c>
      <c r="F7" s="19">
        <v>5</v>
      </c>
      <c r="G7" s="19">
        <v>5</v>
      </c>
      <c r="H7" s="19">
        <v>5</v>
      </c>
      <c r="I7" s="19">
        <v>5</v>
      </c>
      <c r="J7" s="19">
        <v>5</v>
      </c>
      <c r="K7" s="19">
        <v>5</v>
      </c>
      <c r="L7" s="19">
        <v>5</v>
      </c>
      <c r="M7" s="19">
        <v>5</v>
      </c>
      <c r="N7" s="19">
        <v>5</v>
      </c>
      <c r="O7" s="19">
        <v>5</v>
      </c>
      <c r="P7" s="19">
        <v>5</v>
      </c>
      <c r="Q7" s="19">
        <v>5</v>
      </c>
      <c r="R7" s="19">
        <v>5</v>
      </c>
      <c r="S7" s="19">
        <v>5</v>
      </c>
      <c r="T7" s="19">
        <v>5</v>
      </c>
      <c r="U7" s="19">
        <v>5</v>
      </c>
      <c r="V7" s="19">
        <v>5</v>
      </c>
      <c r="W7" s="19">
        <v>5</v>
      </c>
      <c r="X7" s="19">
        <v>5</v>
      </c>
      <c r="Y7" s="19">
        <v>5</v>
      </c>
      <c r="Z7" s="19">
        <v>5</v>
      </c>
      <c r="AA7" s="19">
        <v>5</v>
      </c>
      <c r="AB7" s="19">
        <v>5</v>
      </c>
      <c r="AC7" s="19">
        <v>5</v>
      </c>
      <c r="AD7" s="19">
        <v>5</v>
      </c>
      <c r="AE7" s="19">
        <v>5</v>
      </c>
      <c r="AF7" s="19">
        <v>5</v>
      </c>
      <c r="AG7" s="19">
        <v>5</v>
      </c>
      <c r="AH7" s="10">
        <v>5</v>
      </c>
      <c r="AI7" s="10">
        <v>5</v>
      </c>
      <c r="AJ7" s="10">
        <v>5</v>
      </c>
      <c r="AK7" s="10">
        <v>5</v>
      </c>
      <c r="AL7" s="10">
        <v>5</v>
      </c>
      <c r="AM7" s="10">
        <v>5</v>
      </c>
      <c r="AN7" s="19">
        <v>5</v>
      </c>
      <c r="AO7" s="19">
        <v>5</v>
      </c>
      <c r="AP7" s="19">
        <v>5</v>
      </c>
      <c r="AQ7" s="10">
        <v>5</v>
      </c>
      <c r="AR7" s="10">
        <v>5</v>
      </c>
      <c r="AS7" s="10">
        <v>5</v>
      </c>
      <c r="AT7" s="10">
        <v>5</v>
      </c>
      <c r="AU7" s="10">
        <v>5</v>
      </c>
      <c r="AV7" s="10">
        <v>5</v>
      </c>
      <c r="AW7" s="10">
        <v>5</v>
      </c>
      <c r="AX7" s="10">
        <v>5</v>
      </c>
      <c r="AY7" s="10">
        <v>5</v>
      </c>
      <c r="AZ7" s="10">
        <v>5</v>
      </c>
      <c r="BA7" s="10">
        <v>5</v>
      </c>
      <c r="BB7" s="19">
        <v>5</v>
      </c>
      <c r="BC7" s="10">
        <v>5</v>
      </c>
      <c r="BD7" s="10">
        <v>5</v>
      </c>
      <c r="BE7" s="10">
        <v>5</v>
      </c>
      <c r="BF7" s="19">
        <v>5</v>
      </c>
      <c r="BG7" s="10">
        <v>5</v>
      </c>
      <c r="BH7" s="10">
        <v>5</v>
      </c>
      <c r="BI7" s="10">
        <v>5</v>
      </c>
      <c r="BJ7" s="10">
        <v>5</v>
      </c>
      <c r="BK7" s="10">
        <v>5</v>
      </c>
      <c r="BL7" s="10">
        <v>5</v>
      </c>
      <c r="BM7" s="10">
        <v>5</v>
      </c>
      <c r="BN7" s="10">
        <v>5</v>
      </c>
      <c r="BO7" s="10">
        <v>5</v>
      </c>
      <c r="BP7" s="10">
        <v>5</v>
      </c>
      <c r="BQ7" s="10">
        <v>5</v>
      </c>
      <c r="BR7" s="10">
        <v>5</v>
      </c>
      <c r="BS7" s="10">
        <v>5</v>
      </c>
      <c r="BT7" s="10">
        <v>5</v>
      </c>
      <c r="BU7" s="10">
        <v>5</v>
      </c>
      <c r="BV7" s="10">
        <v>5</v>
      </c>
      <c r="BW7" s="10">
        <v>5</v>
      </c>
      <c r="BX7" s="19">
        <v>5</v>
      </c>
      <c r="BY7" s="10">
        <v>5</v>
      </c>
      <c r="BZ7" s="10">
        <v>5</v>
      </c>
      <c r="CA7" s="10">
        <v>5</v>
      </c>
      <c r="CB7" s="10">
        <v>5</v>
      </c>
      <c r="CC7" s="10">
        <v>5</v>
      </c>
      <c r="CD7" s="10">
        <v>5</v>
      </c>
      <c r="CE7" s="10">
        <v>5</v>
      </c>
      <c r="CF7" s="19">
        <v>5</v>
      </c>
      <c r="CG7" s="10">
        <v>5</v>
      </c>
      <c r="CH7" s="10">
        <v>5</v>
      </c>
      <c r="CI7" s="10">
        <v>5</v>
      </c>
    </row>
    <row r="8" spans="1:88" ht="77.25" customHeight="1" x14ac:dyDescent="0.3">
      <c r="A8" s="3">
        <v>3</v>
      </c>
      <c r="B8" s="34" t="s">
        <v>5</v>
      </c>
      <c r="C8" s="34"/>
      <c r="D8" s="2" t="s">
        <v>106</v>
      </c>
      <c r="E8" s="15" t="s">
        <v>121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9">
        <v>0</v>
      </c>
      <c r="AO8" s="19">
        <v>0</v>
      </c>
      <c r="AP8" s="19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10">
        <v>0</v>
      </c>
      <c r="BB8" s="19">
        <v>0</v>
      </c>
      <c r="BC8" s="10">
        <v>0</v>
      </c>
      <c r="BD8" s="10">
        <v>0</v>
      </c>
      <c r="BE8" s="10">
        <v>0</v>
      </c>
      <c r="BF8" s="19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9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0</v>
      </c>
      <c r="CF8" s="19">
        <v>0</v>
      </c>
      <c r="CG8" s="10">
        <v>0</v>
      </c>
      <c r="CH8" s="10">
        <v>0</v>
      </c>
      <c r="CI8" s="10">
        <v>0</v>
      </c>
    </row>
    <row r="9" spans="1:88" ht="126" x14ac:dyDescent="0.3">
      <c r="A9" s="3">
        <v>4</v>
      </c>
      <c r="B9" s="30" t="s">
        <v>6</v>
      </c>
      <c r="C9" s="30"/>
      <c r="D9" s="2" t="s">
        <v>108</v>
      </c>
      <c r="E9" s="15" t="s">
        <v>122</v>
      </c>
      <c r="F9" s="19">
        <v>5</v>
      </c>
      <c r="G9" s="19">
        <v>5</v>
      </c>
      <c r="H9" s="19">
        <v>5</v>
      </c>
      <c r="I9" s="21">
        <v>5</v>
      </c>
      <c r="J9" s="19">
        <v>5</v>
      </c>
      <c r="K9" s="19">
        <f>16/16*5</f>
        <v>5</v>
      </c>
      <c r="L9" s="19">
        <v>5</v>
      </c>
      <c r="M9" s="23">
        <v>5</v>
      </c>
      <c r="N9" s="23">
        <f>37/44*5</f>
        <v>4.204545454545455</v>
      </c>
      <c r="O9" s="23">
        <f>36/89*5</f>
        <v>2.0224719101123596</v>
      </c>
      <c r="P9" s="24">
        <f>6/82*5</f>
        <v>0.36585365853658536</v>
      </c>
      <c r="Q9" s="19">
        <f>1/46*5</f>
        <v>0.10869565217391304</v>
      </c>
      <c r="R9" s="19">
        <v>5</v>
      </c>
      <c r="S9" s="19">
        <v>0</v>
      </c>
      <c r="T9" s="19">
        <v>5</v>
      </c>
      <c r="U9" s="19">
        <v>5</v>
      </c>
      <c r="V9" s="19">
        <f>1/5*5</f>
        <v>1</v>
      </c>
      <c r="W9" s="19">
        <v>5</v>
      </c>
      <c r="X9" s="19">
        <v>5</v>
      </c>
      <c r="Y9" s="24">
        <f>8/84*5</f>
        <v>0.47619047619047616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5</v>
      </c>
      <c r="AG9" s="24">
        <f>35/48*5</f>
        <v>3.645833333333333</v>
      </c>
      <c r="AH9" s="10">
        <v>5</v>
      </c>
      <c r="AI9" s="10">
        <f>16/16*5</f>
        <v>5</v>
      </c>
      <c r="AJ9" s="10">
        <f>7/8*5</f>
        <v>4.375</v>
      </c>
      <c r="AK9" s="20">
        <f>23/27*5</f>
        <v>4.2592592592592595</v>
      </c>
      <c r="AL9" s="10">
        <v>9</v>
      </c>
      <c r="AM9" s="22">
        <f>14/24*5</f>
        <v>2.916666666666667</v>
      </c>
      <c r="AN9" s="24">
        <f>0.333333333333333*5</f>
        <v>1.666666666666665</v>
      </c>
      <c r="AO9" s="19">
        <v>5</v>
      </c>
      <c r="AP9" s="19">
        <v>5</v>
      </c>
      <c r="AQ9" s="10">
        <v>0</v>
      </c>
      <c r="AR9" s="10">
        <f>5/5*5</f>
        <v>5</v>
      </c>
      <c r="AS9" s="10">
        <v>5</v>
      </c>
      <c r="AT9" s="10">
        <v>0</v>
      </c>
      <c r="AU9" s="10">
        <v>5</v>
      </c>
      <c r="AV9" s="10">
        <f>2/2*5</f>
        <v>5</v>
      </c>
      <c r="AW9" s="10">
        <f>27/27*5</f>
        <v>5</v>
      </c>
      <c r="AX9" s="10">
        <v>0</v>
      </c>
      <c r="AY9" s="20">
        <f>7/8*5</f>
        <v>4.375</v>
      </c>
      <c r="AZ9" s="10">
        <f>4/5*5</f>
        <v>4</v>
      </c>
      <c r="BA9" s="20">
        <f>8/12*5</f>
        <v>3.333333333333333</v>
      </c>
      <c r="BB9" s="19">
        <f>16/20*5</f>
        <v>4</v>
      </c>
      <c r="BC9" s="20">
        <f>6/19*5</f>
        <v>1.5789473684210527</v>
      </c>
      <c r="BD9" s="10">
        <v>0</v>
      </c>
      <c r="BE9" s="10">
        <v>0</v>
      </c>
      <c r="BF9" s="24">
        <f>10/21*5</f>
        <v>2.3809523809523809</v>
      </c>
      <c r="BG9" s="20">
        <f>3/68*5</f>
        <v>0.22058823529411767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9">
        <f>2/25*5</f>
        <v>0.4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9">
        <v>0</v>
      </c>
      <c r="CG9" s="10">
        <v>0</v>
      </c>
      <c r="CH9" s="10">
        <v>0</v>
      </c>
      <c r="CI9" s="10">
        <v>0</v>
      </c>
    </row>
    <row r="10" spans="1:88" ht="31.5" x14ac:dyDescent="0.3">
      <c r="A10" s="3">
        <v>5</v>
      </c>
      <c r="B10" s="30" t="s">
        <v>7</v>
      </c>
      <c r="C10" s="30"/>
      <c r="D10" s="2" t="s">
        <v>107</v>
      </c>
      <c r="E10" s="15" t="s">
        <v>123</v>
      </c>
      <c r="F10" s="19">
        <v>8</v>
      </c>
      <c r="G10" s="19">
        <v>8</v>
      </c>
      <c r="H10" s="19">
        <v>8</v>
      </c>
      <c r="I10" s="19">
        <v>8</v>
      </c>
      <c r="J10" s="19">
        <v>8</v>
      </c>
      <c r="K10" s="19">
        <v>8</v>
      </c>
      <c r="L10" s="19">
        <v>8</v>
      </c>
      <c r="M10" s="19">
        <v>8</v>
      </c>
      <c r="N10" s="19">
        <v>8</v>
      </c>
      <c r="O10" s="19">
        <v>8</v>
      </c>
      <c r="P10" s="19">
        <v>8</v>
      </c>
      <c r="Q10" s="19">
        <v>8</v>
      </c>
      <c r="R10" s="19">
        <v>8</v>
      </c>
      <c r="S10" s="19">
        <v>8</v>
      </c>
      <c r="T10" s="19">
        <v>8</v>
      </c>
      <c r="U10" s="19">
        <v>8</v>
      </c>
      <c r="V10" s="19">
        <v>8</v>
      </c>
      <c r="W10" s="19">
        <v>8</v>
      </c>
      <c r="X10" s="19">
        <v>8</v>
      </c>
      <c r="Y10" s="21">
        <v>8</v>
      </c>
      <c r="Z10" s="19">
        <v>8</v>
      </c>
      <c r="AA10" s="19">
        <v>8</v>
      </c>
      <c r="AB10" s="19">
        <v>8</v>
      </c>
      <c r="AC10" s="19">
        <v>8</v>
      </c>
      <c r="AD10" s="19">
        <v>8</v>
      </c>
      <c r="AE10" s="19">
        <v>8</v>
      </c>
      <c r="AF10" s="19">
        <v>8</v>
      </c>
      <c r="AG10" s="19">
        <v>8</v>
      </c>
      <c r="AH10" s="10">
        <v>8</v>
      </c>
      <c r="AI10" s="10">
        <v>8</v>
      </c>
      <c r="AJ10" s="10">
        <v>8</v>
      </c>
      <c r="AK10" s="10">
        <v>8</v>
      </c>
      <c r="AL10" s="10">
        <v>8</v>
      </c>
      <c r="AM10" s="22">
        <v>8</v>
      </c>
      <c r="AN10" s="19">
        <v>8</v>
      </c>
      <c r="AO10" s="19">
        <v>8</v>
      </c>
      <c r="AP10" s="19">
        <v>8</v>
      </c>
      <c r="AQ10" s="10">
        <v>8</v>
      </c>
      <c r="AR10" s="10">
        <v>8</v>
      </c>
      <c r="AS10" s="10">
        <v>8</v>
      </c>
      <c r="AT10" s="10">
        <v>8</v>
      </c>
      <c r="AU10" s="10">
        <v>8</v>
      </c>
      <c r="AV10" s="10">
        <v>8</v>
      </c>
      <c r="AW10" s="10">
        <v>8</v>
      </c>
      <c r="AX10" s="10">
        <v>8</v>
      </c>
      <c r="AY10" s="10">
        <v>8</v>
      </c>
      <c r="AZ10" s="10">
        <v>8</v>
      </c>
      <c r="BA10" s="10">
        <v>8</v>
      </c>
      <c r="BB10" s="19">
        <v>0</v>
      </c>
      <c r="BC10" s="10">
        <v>8</v>
      </c>
      <c r="BD10" s="10">
        <v>8</v>
      </c>
      <c r="BE10" s="10">
        <v>8</v>
      </c>
      <c r="BF10" s="19">
        <v>0</v>
      </c>
      <c r="BG10" s="10">
        <v>8</v>
      </c>
      <c r="BH10" s="10">
        <v>8</v>
      </c>
      <c r="BI10" s="10">
        <v>8</v>
      </c>
      <c r="BJ10" s="10">
        <v>8</v>
      </c>
      <c r="BK10" s="10">
        <v>8</v>
      </c>
      <c r="BL10" s="10">
        <v>8</v>
      </c>
      <c r="BM10" s="10">
        <v>8</v>
      </c>
      <c r="BN10" s="10">
        <v>8</v>
      </c>
      <c r="BO10" s="10">
        <v>8</v>
      </c>
      <c r="BP10" s="10">
        <v>8</v>
      </c>
      <c r="BQ10" s="10">
        <v>8</v>
      </c>
      <c r="BR10" s="10">
        <v>8</v>
      </c>
      <c r="BS10" s="10">
        <v>8</v>
      </c>
      <c r="BT10" s="10">
        <v>8</v>
      </c>
      <c r="BU10" s="10">
        <v>8</v>
      </c>
      <c r="BV10" s="10">
        <v>8</v>
      </c>
      <c r="BW10" s="10">
        <v>8</v>
      </c>
      <c r="BX10" s="19">
        <v>0</v>
      </c>
      <c r="BY10" s="10">
        <v>8</v>
      </c>
      <c r="BZ10" s="10">
        <v>8</v>
      </c>
      <c r="CA10" s="10">
        <v>8</v>
      </c>
      <c r="CB10" s="10">
        <v>8</v>
      </c>
      <c r="CC10" s="10">
        <v>8</v>
      </c>
      <c r="CD10" s="10">
        <v>8</v>
      </c>
      <c r="CE10" s="10">
        <v>8</v>
      </c>
      <c r="CF10" s="19">
        <v>0</v>
      </c>
      <c r="CG10" s="10">
        <v>8</v>
      </c>
      <c r="CH10" s="10">
        <v>8</v>
      </c>
      <c r="CI10" s="10">
        <v>8</v>
      </c>
    </row>
    <row r="11" spans="1:88" ht="111" customHeight="1" x14ac:dyDescent="0.3">
      <c r="A11" s="3">
        <v>6</v>
      </c>
      <c r="B11" s="34" t="s">
        <v>8</v>
      </c>
      <c r="C11" s="34"/>
      <c r="D11" s="16" t="s">
        <v>101</v>
      </c>
      <c r="E11" s="17" t="s">
        <v>126</v>
      </c>
      <c r="F11" s="19">
        <v>22</v>
      </c>
      <c r="G11" s="19">
        <f>22*0.8</f>
        <v>17.600000000000001</v>
      </c>
      <c r="H11" s="19">
        <v>22</v>
      </c>
      <c r="I11" s="19">
        <v>22</v>
      </c>
      <c r="J11" s="19">
        <v>22</v>
      </c>
      <c r="K11" s="19">
        <v>22</v>
      </c>
      <c r="L11" s="19">
        <v>22</v>
      </c>
      <c r="M11" s="19">
        <v>22</v>
      </c>
      <c r="N11" s="19">
        <v>22</v>
      </c>
      <c r="O11" s="19">
        <v>22</v>
      </c>
      <c r="P11" s="19">
        <v>22</v>
      </c>
      <c r="Q11" s="19">
        <v>22</v>
      </c>
      <c r="R11" s="19">
        <v>22</v>
      </c>
      <c r="S11" s="19">
        <v>22</v>
      </c>
      <c r="T11" s="19">
        <f>22</f>
        <v>22</v>
      </c>
      <c r="U11" s="19">
        <f>0.6*22</f>
        <v>13.2</v>
      </c>
      <c r="V11" s="19">
        <v>22</v>
      </c>
      <c r="W11" s="19">
        <f>0.8*22</f>
        <v>17.600000000000001</v>
      </c>
      <c r="X11" s="19">
        <f>0.8*22</f>
        <v>17.600000000000001</v>
      </c>
      <c r="Y11" s="21">
        <v>22</v>
      </c>
      <c r="Z11" s="19">
        <v>22</v>
      </c>
      <c r="AA11" s="19">
        <v>22</v>
      </c>
      <c r="AB11" s="19">
        <v>22</v>
      </c>
      <c r="AC11" s="19">
        <v>22</v>
      </c>
      <c r="AD11" s="19">
        <v>22</v>
      </c>
      <c r="AE11" s="19">
        <v>22</v>
      </c>
      <c r="AF11" s="19">
        <f>0.4*22</f>
        <v>8.8000000000000007</v>
      </c>
      <c r="AG11" s="19">
        <f>0.4*22</f>
        <v>8.8000000000000007</v>
      </c>
      <c r="AH11" s="10">
        <v>22</v>
      </c>
      <c r="AI11" s="10">
        <v>22</v>
      </c>
      <c r="AJ11" s="10">
        <v>22</v>
      </c>
      <c r="AK11" s="10">
        <v>22</v>
      </c>
      <c r="AL11" s="10">
        <v>22</v>
      </c>
      <c r="AM11" s="10">
        <v>22</v>
      </c>
      <c r="AN11" s="19">
        <f>0.6*22</f>
        <v>13.2</v>
      </c>
      <c r="AO11" s="19">
        <f>22*0.4</f>
        <v>8.8000000000000007</v>
      </c>
      <c r="AP11" s="19">
        <f>0.6*22</f>
        <v>13.2</v>
      </c>
      <c r="AQ11" s="10">
        <v>22</v>
      </c>
      <c r="AR11" s="10">
        <v>22</v>
      </c>
      <c r="AS11" s="10">
        <v>22</v>
      </c>
      <c r="AT11" s="10">
        <v>22</v>
      </c>
      <c r="AU11" s="10">
        <v>22</v>
      </c>
      <c r="AV11" s="10">
        <v>22</v>
      </c>
      <c r="AW11" s="10">
        <v>22</v>
      </c>
      <c r="AX11" s="10">
        <v>22</v>
      </c>
      <c r="AY11" s="10">
        <v>22</v>
      </c>
      <c r="AZ11" s="10">
        <v>22</v>
      </c>
      <c r="BA11" s="10">
        <v>22</v>
      </c>
      <c r="BB11" s="19">
        <f>0.6*22</f>
        <v>13.2</v>
      </c>
      <c r="BC11" s="10">
        <v>22</v>
      </c>
      <c r="BD11" s="10">
        <f>22*0.8</f>
        <v>17.600000000000001</v>
      </c>
      <c r="BE11" s="10">
        <f>22*0.8</f>
        <v>17.600000000000001</v>
      </c>
      <c r="BF11" s="19">
        <f>22*0.6</f>
        <v>13.2</v>
      </c>
      <c r="BG11" s="10">
        <v>22</v>
      </c>
      <c r="BH11" s="10">
        <v>22</v>
      </c>
      <c r="BI11" s="10">
        <v>22</v>
      </c>
      <c r="BJ11" s="10">
        <v>22</v>
      </c>
      <c r="BK11" s="10">
        <v>22</v>
      </c>
      <c r="BL11" s="10">
        <v>22</v>
      </c>
      <c r="BM11" s="10">
        <v>22</v>
      </c>
      <c r="BN11" s="10">
        <v>22</v>
      </c>
      <c r="BO11" s="10">
        <v>22</v>
      </c>
      <c r="BP11" s="10">
        <v>22</v>
      </c>
      <c r="BQ11" s="10">
        <v>22</v>
      </c>
      <c r="BR11" s="10">
        <v>22</v>
      </c>
      <c r="BS11" s="10">
        <v>22</v>
      </c>
      <c r="BT11" s="10">
        <v>22</v>
      </c>
      <c r="BU11" s="10">
        <v>22</v>
      </c>
      <c r="BV11" s="10">
        <v>22</v>
      </c>
      <c r="BW11" s="10">
        <v>22</v>
      </c>
      <c r="BX11" s="19">
        <f>22*0.6</f>
        <v>13.2</v>
      </c>
      <c r="BY11" s="10">
        <f>22*0.6</f>
        <v>13.2</v>
      </c>
      <c r="BZ11" s="10">
        <v>22</v>
      </c>
      <c r="CA11" s="10">
        <v>22</v>
      </c>
      <c r="CB11" s="10">
        <v>22</v>
      </c>
      <c r="CC11" s="10">
        <v>22</v>
      </c>
      <c r="CD11" s="10">
        <v>22</v>
      </c>
      <c r="CE11" s="10">
        <f>22*0.6</f>
        <v>13.2</v>
      </c>
      <c r="CF11" s="19">
        <f>0.6*22</f>
        <v>13.2</v>
      </c>
      <c r="CG11" s="10">
        <f>22*0.4</f>
        <v>8.8000000000000007</v>
      </c>
      <c r="CH11" s="10">
        <f>22*0.4</f>
        <v>8.8000000000000007</v>
      </c>
      <c r="CI11" s="10">
        <f>22*0</f>
        <v>0</v>
      </c>
    </row>
    <row r="12" spans="1:88" ht="58.5" customHeight="1" x14ac:dyDescent="0.3">
      <c r="A12" s="34" t="s">
        <v>9</v>
      </c>
      <c r="B12" s="34"/>
      <c r="C12" s="34"/>
      <c r="D12" s="34"/>
      <c r="E12" s="3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4"/>
      <c r="Z12" s="19"/>
      <c r="AA12" s="19"/>
      <c r="AB12" s="19"/>
      <c r="AC12" s="19"/>
      <c r="AD12" s="19"/>
      <c r="AE12" s="19"/>
      <c r="AF12" s="19"/>
      <c r="AG12" s="19"/>
      <c r="AH12" s="10"/>
      <c r="AI12" s="10"/>
      <c r="AJ12" s="10"/>
      <c r="AK12" s="10"/>
      <c r="AL12" s="10"/>
      <c r="AM12" s="22"/>
      <c r="AN12" s="19"/>
      <c r="AO12" s="19"/>
      <c r="AP12" s="19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9"/>
      <c r="BC12" s="10"/>
      <c r="BD12" s="10"/>
      <c r="BE12" s="10"/>
      <c r="BF12" s="19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9"/>
      <c r="BY12" s="10"/>
      <c r="BZ12" s="10"/>
      <c r="CA12" s="10"/>
      <c r="CB12" s="10"/>
      <c r="CC12" s="10"/>
      <c r="CD12" s="10"/>
      <c r="CE12" s="10"/>
      <c r="CF12" s="19"/>
      <c r="CG12" s="10"/>
      <c r="CH12" s="10"/>
      <c r="CI12" s="10"/>
    </row>
    <row r="13" spans="1:88" ht="34.5" customHeight="1" x14ac:dyDescent="0.3">
      <c r="A13" s="35">
        <v>7</v>
      </c>
      <c r="B13" s="30" t="s">
        <v>10</v>
      </c>
      <c r="C13" s="30"/>
      <c r="D13" s="34" t="s">
        <v>111</v>
      </c>
      <c r="E13" s="15" t="s">
        <v>125</v>
      </c>
      <c r="F13" s="37">
        <v>5</v>
      </c>
      <c r="G13" s="37">
        <v>5</v>
      </c>
      <c r="H13" s="37">
        <v>5</v>
      </c>
      <c r="I13" s="37">
        <v>5</v>
      </c>
      <c r="J13" s="37">
        <v>5</v>
      </c>
      <c r="K13" s="37">
        <v>5</v>
      </c>
      <c r="L13" s="37">
        <v>5</v>
      </c>
      <c r="M13" s="37">
        <v>5</v>
      </c>
      <c r="N13" s="37">
        <v>5</v>
      </c>
      <c r="O13" s="37">
        <v>5</v>
      </c>
      <c r="P13" s="37">
        <v>5</v>
      </c>
      <c r="Q13" s="37">
        <v>5</v>
      </c>
      <c r="R13" s="37">
        <v>5</v>
      </c>
      <c r="S13" s="37">
        <v>5</v>
      </c>
      <c r="T13" s="37">
        <v>5</v>
      </c>
      <c r="U13" s="37">
        <v>5</v>
      </c>
      <c r="V13" s="37">
        <v>5</v>
      </c>
      <c r="W13" s="37">
        <v>0</v>
      </c>
      <c r="X13" s="37">
        <v>5</v>
      </c>
      <c r="Y13" s="37">
        <v>0</v>
      </c>
      <c r="Z13" s="37">
        <v>5</v>
      </c>
      <c r="AA13" s="37">
        <v>5</v>
      </c>
      <c r="AB13" s="37">
        <v>5</v>
      </c>
      <c r="AC13" s="37">
        <v>5</v>
      </c>
      <c r="AD13" s="37">
        <v>5</v>
      </c>
      <c r="AE13" s="37">
        <v>5</v>
      </c>
      <c r="AF13" s="37">
        <v>5</v>
      </c>
      <c r="AG13" s="37">
        <v>5</v>
      </c>
      <c r="AH13" s="39">
        <v>5</v>
      </c>
      <c r="AI13" s="39">
        <v>5</v>
      </c>
      <c r="AJ13" s="39">
        <v>5</v>
      </c>
      <c r="AK13" s="39">
        <v>5</v>
      </c>
      <c r="AL13" s="39">
        <v>5</v>
      </c>
      <c r="AM13" s="39">
        <v>5</v>
      </c>
      <c r="AN13" s="37">
        <v>5</v>
      </c>
      <c r="AO13" s="37">
        <v>5</v>
      </c>
      <c r="AP13" s="37">
        <v>0</v>
      </c>
      <c r="AQ13" s="39">
        <v>5</v>
      </c>
      <c r="AR13" s="39">
        <v>5</v>
      </c>
      <c r="AS13" s="39">
        <v>5</v>
      </c>
      <c r="AT13" s="39">
        <v>5</v>
      </c>
      <c r="AU13" s="39">
        <v>5</v>
      </c>
      <c r="AV13" s="39">
        <v>5</v>
      </c>
      <c r="AW13" s="39">
        <v>5</v>
      </c>
      <c r="AX13" s="39">
        <v>5</v>
      </c>
      <c r="AY13" s="39">
        <v>5</v>
      </c>
      <c r="AZ13" s="39">
        <v>5</v>
      </c>
      <c r="BA13" s="39">
        <v>5</v>
      </c>
      <c r="BB13" s="37">
        <v>5</v>
      </c>
      <c r="BC13" s="39">
        <v>5</v>
      </c>
      <c r="BD13" s="39">
        <v>5</v>
      </c>
      <c r="BE13" s="39">
        <v>5</v>
      </c>
      <c r="BF13" s="37">
        <v>5</v>
      </c>
      <c r="BG13" s="39">
        <v>5</v>
      </c>
      <c r="BH13" s="39">
        <v>5</v>
      </c>
      <c r="BI13" s="39">
        <v>5</v>
      </c>
      <c r="BJ13" s="39">
        <v>5</v>
      </c>
      <c r="BK13" s="39">
        <v>5</v>
      </c>
      <c r="BL13" s="39">
        <v>5</v>
      </c>
      <c r="BM13" s="39">
        <v>5</v>
      </c>
      <c r="BN13" s="39">
        <v>5</v>
      </c>
      <c r="BO13" s="39">
        <v>5</v>
      </c>
      <c r="BP13" s="39">
        <v>5</v>
      </c>
      <c r="BQ13" s="39">
        <v>5</v>
      </c>
      <c r="BR13" s="39">
        <v>5</v>
      </c>
      <c r="BS13" s="39">
        <v>5</v>
      </c>
      <c r="BT13" s="39">
        <v>5</v>
      </c>
      <c r="BU13" s="39">
        <v>5</v>
      </c>
      <c r="BV13" s="39">
        <v>5</v>
      </c>
      <c r="BW13" s="39">
        <v>5</v>
      </c>
      <c r="BX13" s="37">
        <v>5</v>
      </c>
      <c r="BY13" s="39">
        <v>5</v>
      </c>
      <c r="BZ13" s="39">
        <v>0</v>
      </c>
      <c r="CA13" s="39">
        <v>0</v>
      </c>
      <c r="CB13" s="39">
        <v>0</v>
      </c>
      <c r="CC13" s="39">
        <v>0</v>
      </c>
      <c r="CD13" s="39">
        <v>0</v>
      </c>
      <c r="CE13" s="39">
        <v>5</v>
      </c>
      <c r="CF13" s="37">
        <v>5</v>
      </c>
      <c r="CG13" s="39">
        <v>5</v>
      </c>
      <c r="CH13" s="39">
        <v>5</v>
      </c>
      <c r="CI13" s="39">
        <v>5</v>
      </c>
    </row>
    <row r="14" spans="1:88" ht="34.5" customHeight="1" x14ac:dyDescent="0.3">
      <c r="A14" s="35"/>
      <c r="B14" s="30"/>
      <c r="C14" s="30"/>
      <c r="D14" s="34"/>
      <c r="E14" s="15" t="s">
        <v>124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</row>
    <row r="15" spans="1:88" s="6" customFormat="1" ht="221.25" customHeight="1" x14ac:dyDescent="0.25">
      <c r="A15" s="3">
        <v>8</v>
      </c>
      <c r="B15" s="30" t="s">
        <v>11</v>
      </c>
      <c r="C15" s="30"/>
      <c r="D15" s="2" t="s">
        <v>112</v>
      </c>
      <c r="E15" s="15" t="s">
        <v>12</v>
      </c>
      <c r="F15" s="19">
        <v>5</v>
      </c>
      <c r="G15" s="19">
        <v>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21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0">
        <v>5</v>
      </c>
      <c r="AI15" s="10">
        <v>5</v>
      </c>
      <c r="AJ15" s="10">
        <v>5</v>
      </c>
      <c r="AK15" s="10">
        <v>5</v>
      </c>
      <c r="AL15" s="10">
        <v>0</v>
      </c>
      <c r="AM15" s="22">
        <v>5</v>
      </c>
      <c r="AN15" s="19">
        <v>5</v>
      </c>
      <c r="AO15" s="19">
        <v>0</v>
      </c>
      <c r="AP15" s="19">
        <v>0</v>
      </c>
      <c r="AQ15" s="10">
        <v>5</v>
      </c>
      <c r="AR15" s="10">
        <v>0</v>
      </c>
      <c r="AS15" s="10">
        <v>0</v>
      </c>
      <c r="AT15" s="10">
        <v>5</v>
      </c>
      <c r="AU15" s="10">
        <v>0</v>
      </c>
      <c r="AV15" s="10">
        <v>0</v>
      </c>
      <c r="AW15" s="10">
        <v>0</v>
      </c>
      <c r="AX15" s="10">
        <v>5</v>
      </c>
      <c r="AY15" s="10">
        <v>0</v>
      </c>
      <c r="AZ15" s="10">
        <v>0</v>
      </c>
      <c r="BA15" s="10">
        <v>0</v>
      </c>
      <c r="BB15" s="19">
        <v>0</v>
      </c>
      <c r="BC15" s="10">
        <v>0</v>
      </c>
      <c r="BD15" s="10">
        <v>5</v>
      </c>
      <c r="BE15" s="10">
        <v>5</v>
      </c>
      <c r="BF15" s="19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9">
        <v>0</v>
      </c>
      <c r="BY15" s="10">
        <v>5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9">
        <v>0</v>
      </c>
      <c r="CG15" s="10">
        <v>0</v>
      </c>
      <c r="CH15" s="10">
        <v>0</v>
      </c>
      <c r="CI15" s="10">
        <v>0</v>
      </c>
    </row>
    <row r="16" spans="1:88" ht="63" x14ac:dyDescent="0.3">
      <c r="A16" s="3">
        <v>9</v>
      </c>
      <c r="B16" s="30" t="s">
        <v>13</v>
      </c>
      <c r="C16" s="30"/>
      <c r="D16" s="2" t="s">
        <v>129</v>
      </c>
      <c r="E16" s="15" t="s">
        <v>119</v>
      </c>
      <c r="F16" s="19">
        <v>15</v>
      </c>
      <c r="G16" s="19">
        <v>15</v>
      </c>
      <c r="H16" s="19">
        <v>15</v>
      </c>
      <c r="I16" s="19">
        <v>15</v>
      </c>
      <c r="J16" s="19">
        <v>15</v>
      </c>
      <c r="K16" s="19">
        <v>15</v>
      </c>
      <c r="L16" s="19">
        <v>15</v>
      </c>
      <c r="M16" s="19">
        <v>15</v>
      </c>
      <c r="N16" s="19">
        <v>15</v>
      </c>
      <c r="O16" s="19">
        <v>15</v>
      </c>
      <c r="P16" s="19">
        <v>15</v>
      </c>
      <c r="Q16" s="19">
        <v>15</v>
      </c>
      <c r="R16" s="19">
        <v>15</v>
      </c>
      <c r="S16" s="19">
        <v>15</v>
      </c>
      <c r="T16" s="19">
        <v>15</v>
      </c>
      <c r="U16" s="19">
        <v>15</v>
      </c>
      <c r="V16" s="19">
        <v>15</v>
      </c>
      <c r="W16" s="19">
        <v>15</v>
      </c>
      <c r="X16" s="19">
        <v>15</v>
      </c>
      <c r="Y16" s="21">
        <v>15</v>
      </c>
      <c r="Z16" s="19">
        <v>10</v>
      </c>
      <c r="AA16" s="19">
        <v>10</v>
      </c>
      <c r="AB16" s="19">
        <v>15</v>
      </c>
      <c r="AC16" s="19">
        <v>15</v>
      </c>
      <c r="AD16" s="19">
        <v>15</v>
      </c>
      <c r="AE16" s="19">
        <v>10</v>
      </c>
      <c r="AF16" s="19">
        <v>15</v>
      </c>
      <c r="AG16" s="19">
        <v>15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22">
        <v>0</v>
      </c>
      <c r="AN16" s="19">
        <v>10</v>
      </c>
      <c r="AO16" s="19">
        <v>15</v>
      </c>
      <c r="AP16" s="19">
        <v>15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9">
        <v>10</v>
      </c>
      <c r="BC16" s="10">
        <v>0</v>
      </c>
      <c r="BD16" s="10">
        <v>0</v>
      </c>
      <c r="BE16" s="10">
        <v>0</v>
      </c>
      <c r="BF16" s="19">
        <v>10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9">
        <v>10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F16" s="19">
        <v>0</v>
      </c>
      <c r="CG16" s="10">
        <v>0</v>
      </c>
      <c r="CH16" s="10">
        <v>0</v>
      </c>
      <c r="CI16" s="10">
        <v>0</v>
      </c>
    </row>
    <row r="17" spans="1:87" ht="31.5" x14ac:dyDescent="0.3">
      <c r="A17" s="3">
        <v>10</v>
      </c>
      <c r="B17" s="30" t="s">
        <v>14</v>
      </c>
      <c r="C17" s="30"/>
      <c r="D17" s="2" t="s">
        <v>114</v>
      </c>
      <c r="E17" s="15" t="s">
        <v>116</v>
      </c>
      <c r="F17" s="19">
        <v>8</v>
      </c>
      <c r="G17" s="19">
        <v>8</v>
      </c>
      <c r="H17" s="19">
        <v>8</v>
      </c>
      <c r="I17" s="19">
        <v>8</v>
      </c>
      <c r="J17" s="19">
        <v>8</v>
      </c>
      <c r="K17" s="19">
        <v>8</v>
      </c>
      <c r="L17" s="19">
        <v>8</v>
      </c>
      <c r="M17" s="19">
        <v>8</v>
      </c>
      <c r="N17" s="19">
        <v>8</v>
      </c>
      <c r="O17" s="19">
        <v>8</v>
      </c>
      <c r="P17" s="19">
        <v>8</v>
      </c>
      <c r="Q17" s="19">
        <v>8</v>
      </c>
      <c r="R17" s="19">
        <v>8</v>
      </c>
      <c r="S17" s="19">
        <v>8</v>
      </c>
      <c r="T17" s="19">
        <v>8</v>
      </c>
      <c r="U17" s="19">
        <v>8</v>
      </c>
      <c r="V17" s="19">
        <v>8</v>
      </c>
      <c r="W17" s="19">
        <v>8</v>
      </c>
      <c r="X17" s="19">
        <v>8</v>
      </c>
      <c r="Y17" s="21">
        <v>8</v>
      </c>
      <c r="Z17" s="19">
        <v>8</v>
      </c>
      <c r="AA17" s="19">
        <v>8</v>
      </c>
      <c r="AB17" s="19">
        <v>8</v>
      </c>
      <c r="AC17" s="19">
        <v>8</v>
      </c>
      <c r="AD17" s="19">
        <v>8</v>
      </c>
      <c r="AE17" s="19">
        <v>8</v>
      </c>
      <c r="AF17" s="19">
        <v>8</v>
      </c>
      <c r="AG17" s="19">
        <v>8</v>
      </c>
      <c r="AH17" s="10">
        <v>8</v>
      </c>
      <c r="AI17" s="10">
        <v>8</v>
      </c>
      <c r="AJ17" s="10">
        <v>8</v>
      </c>
      <c r="AK17" s="10">
        <v>8</v>
      </c>
      <c r="AL17" s="10">
        <v>8</v>
      </c>
      <c r="AM17" s="22">
        <v>8</v>
      </c>
      <c r="AN17" s="19">
        <v>8</v>
      </c>
      <c r="AO17" s="19">
        <v>8</v>
      </c>
      <c r="AP17" s="19">
        <v>8</v>
      </c>
      <c r="AQ17" s="10">
        <v>8</v>
      </c>
      <c r="AR17" s="10">
        <v>8</v>
      </c>
      <c r="AS17" s="10">
        <v>8</v>
      </c>
      <c r="AT17" s="10">
        <v>8</v>
      </c>
      <c r="AU17" s="10">
        <v>8</v>
      </c>
      <c r="AV17" s="10">
        <v>8</v>
      </c>
      <c r="AW17" s="10">
        <v>8</v>
      </c>
      <c r="AX17" s="10">
        <v>8</v>
      </c>
      <c r="AY17" s="10">
        <v>8</v>
      </c>
      <c r="AZ17" s="10">
        <v>8</v>
      </c>
      <c r="BA17" s="10">
        <v>8</v>
      </c>
      <c r="BB17" s="19">
        <v>8</v>
      </c>
      <c r="BC17" s="10">
        <v>8</v>
      </c>
      <c r="BD17" s="10">
        <v>8</v>
      </c>
      <c r="BE17" s="10">
        <v>8</v>
      </c>
      <c r="BF17" s="19">
        <v>8</v>
      </c>
      <c r="BG17" s="10">
        <v>8</v>
      </c>
      <c r="BH17" s="10">
        <v>8</v>
      </c>
      <c r="BI17" s="10">
        <v>8</v>
      </c>
      <c r="BJ17" s="10">
        <v>8</v>
      </c>
      <c r="BK17" s="10">
        <v>8</v>
      </c>
      <c r="BL17" s="10">
        <v>8</v>
      </c>
      <c r="BM17" s="10">
        <v>8</v>
      </c>
      <c r="BN17" s="10">
        <v>8</v>
      </c>
      <c r="BO17" s="10">
        <v>8</v>
      </c>
      <c r="BP17" s="10">
        <v>8</v>
      </c>
      <c r="BQ17" s="10">
        <v>8</v>
      </c>
      <c r="BR17" s="10">
        <v>8</v>
      </c>
      <c r="BS17" s="10">
        <v>8</v>
      </c>
      <c r="BT17" s="10">
        <v>8</v>
      </c>
      <c r="BU17" s="10">
        <v>8</v>
      </c>
      <c r="BV17" s="10">
        <v>8</v>
      </c>
      <c r="BW17" s="10">
        <v>8</v>
      </c>
      <c r="BX17" s="19">
        <v>8</v>
      </c>
      <c r="BY17" s="10">
        <v>8</v>
      </c>
      <c r="BZ17" s="10">
        <v>8</v>
      </c>
      <c r="CA17" s="10">
        <v>8</v>
      </c>
      <c r="CB17" s="10">
        <v>8</v>
      </c>
      <c r="CC17" s="10">
        <v>8</v>
      </c>
      <c r="CD17" s="10">
        <v>8</v>
      </c>
      <c r="CE17" s="10">
        <v>8</v>
      </c>
      <c r="CF17" s="19">
        <v>8</v>
      </c>
      <c r="CG17" s="10">
        <v>8</v>
      </c>
      <c r="CH17" s="10">
        <v>8</v>
      </c>
      <c r="CI17" s="10">
        <v>8</v>
      </c>
    </row>
    <row r="18" spans="1:87" ht="47.25" x14ac:dyDescent="0.3">
      <c r="A18" s="3">
        <v>11</v>
      </c>
      <c r="B18" s="30" t="s">
        <v>15</v>
      </c>
      <c r="C18" s="30"/>
      <c r="D18" s="2" t="s">
        <v>115</v>
      </c>
      <c r="E18" s="15" t="s">
        <v>118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21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22">
        <v>0</v>
      </c>
      <c r="AN18" s="19">
        <v>0</v>
      </c>
      <c r="AO18" s="19">
        <v>0</v>
      </c>
      <c r="AP18" s="19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9">
        <v>0</v>
      </c>
      <c r="BC18" s="10">
        <v>0</v>
      </c>
      <c r="BD18" s="10">
        <v>0</v>
      </c>
      <c r="BE18" s="10">
        <v>0</v>
      </c>
      <c r="BF18" s="19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9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F18" s="19">
        <v>0</v>
      </c>
      <c r="CG18" s="10">
        <v>0</v>
      </c>
      <c r="CH18" s="10">
        <v>0</v>
      </c>
      <c r="CI18" s="10">
        <v>0</v>
      </c>
    </row>
    <row r="19" spans="1:87" ht="31.5" x14ac:dyDescent="0.3">
      <c r="A19" s="3">
        <v>12</v>
      </c>
      <c r="B19" s="30" t="s">
        <v>16</v>
      </c>
      <c r="C19" s="30"/>
      <c r="D19" s="2" t="s">
        <v>113</v>
      </c>
      <c r="E19" s="15" t="s">
        <v>117</v>
      </c>
      <c r="F19" s="19">
        <v>5</v>
      </c>
      <c r="G19" s="19">
        <v>5</v>
      </c>
      <c r="H19" s="19">
        <v>5</v>
      </c>
      <c r="I19" s="19">
        <v>5</v>
      </c>
      <c r="J19" s="19">
        <v>5</v>
      </c>
      <c r="K19" s="19">
        <v>5</v>
      </c>
      <c r="L19" s="19">
        <v>5</v>
      </c>
      <c r="M19" s="19">
        <v>5</v>
      </c>
      <c r="N19" s="19">
        <v>5</v>
      </c>
      <c r="O19" s="19">
        <v>5</v>
      </c>
      <c r="P19" s="19">
        <v>5</v>
      </c>
      <c r="Q19" s="19">
        <v>5</v>
      </c>
      <c r="R19" s="19">
        <v>0</v>
      </c>
      <c r="S19" s="19">
        <v>5</v>
      </c>
      <c r="T19" s="19">
        <v>0</v>
      </c>
      <c r="U19" s="19">
        <v>5</v>
      </c>
      <c r="V19" s="19">
        <v>0</v>
      </c>
      <c r="W19" s="19">
        <v>5</v>
      </c>
      <c r="X19" s="19">
        <v>0</v>
      </c>
      <c r="Y19" s="21">
        <v>5</v>
      </c>
      <c r="Z19" s="19">
        <v>5</v>
      </c>
      <c r="AA19" s="19">
        <v>5</v>
      </c>
      <c r="AB19" s="19">
        <v>0</v>
      </c>
      <c r="AC19" s="19">
        <v>0</v>
      </c>
      <c r="AD19" s="19">
        <v>0</v>
      </c>
      <c r="AE19" s="19">
        <v>5</v>
      </c>
      <c r="AF19" s="19">
        <v>5</v>
      </c>
      <c r="AG19" s="19">
        <v>5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22">
        <v>0</v>
      </c>
      <c r="AN19" s="19">
        <v>0</v>
      </c>
      <c r="AO19" s="19">
        <v>0</v>
      </c>
      <c r="AP19" s="19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9">
        <v>5</v>
      </c>
      <c r="BC19" s="10">
        <v>0</v>
      </c>
      <c r="BD19" s="10">
        <v>0</v>
      </c>
      <c r="BE19" s="10">
        <v>0</v>
      </c>
      <c r="BF19" s="19">
        <v>5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9">
        <v>5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F19" s="19">
        <v>5</v>
      </c>
      <c r="CG19" s="10">
        <v>0</v>
      </c>
      <c r="CH19" s="10">
        <v>0</v>
      </c>
      <c r="CI19" s="10">
        <v>0</v>
      </c>
    </row>
    <row r="20" spans="1:87" s="5" customFormat="1" ht="26.25" x14ac:dyDescent="0.3">
      <c r="A20" s="42" t="s">
        <v>100</v>
      </c>
      <c r="B20" s="43"/>
      <c r="C20" s="43"/>
      <c r="D20" s="43"/>
      <c r="E20" s="43"/>
      <c r="F20" s="26">
        <f t="shared" ref="F20:AL20" si="0">+SUM(F5:F19)</f>
        <v>83</v>
      </c>
      <c r="G20" s="26">
        <f t="shared" si="0"/>
        <v>78.599999999999994</v>
      </c>
      <c r="H20" s="26">
        <f t="shared" si="0"/>
        <v>78</v>
      </c>
      <c r="I20" s="26">
        <f t="shared" si="0"/>
        <v>78</v>
      </c>
      <c r="J20" s="26">
        <f t="shared" si="0"/>
        <v>78</v>
      </c>
      <c r="K20" s="26">
        <f t="shared" si="0"/>
        <v>78</v>
      </c>
      <c r="L20" s="26">
        <f t="shared" si="0"/>
        <v>78</v>
      </c>
      <c r="M20" s="26">
        <f t="shared" si="0"/>
        <v>78</v>
      </c>
      <c r="N20" s="26">
        <f t="shared" si="0"/>
        <v>77.204545454545453</v>
      </c>
      <c r="O20" s="26">
        <f t="shared" si="0"/>
        <v>75.022471910112358</v>
      </c>
      <c r="P20" s="26">
        <f t="shared" si="0"/>
        <v>73.365853658536594</v>
      </c>
      <c r="Q20" s="26">
        <f t="shared" si="0"/>
        <v>73.108695652173907</v>
      </c>
      <c r="R20" s="26">
        <f>+SUM(R5:R19)</f>
        <v>73</v>
      </c>
      <c r="S20" s="26">
        <f t="shared" si="0"/>
        <v>73</v>
      </c>
      <c r="T20" s="26">
        <f t="shared" si="0"/>
        <v>73</v>
      </c>
      <c r="U20" s="26">
        <f t="shared" si="0"/>
        <v>69.2</v>
      </c>
      <c r="V20" s="26">
        <f t="shared" si="0"/>
        <v>69</v>
      </c>
      <c r="W20" s="26">
        <f t="shared" si="0"/>
        <v>68.599999999999994</v>
      </c>
      <c r="X20" s="26">
        <f t="shared" si="0"/>
        <v>68.599999999999994</v>
      </c>
      <c r="Y20" s="26">
        <f t="shared" si="0"/>
        <v>68.476190476190482</v>
      </c>
      <c r="Z20" s="26">
        <f t="shared" si="0"/>
        <v>68</v>
      </c>
      <c r="AA20" s="26">
        <f t="shared" si="0"/>
        <v>68</v>
      </c>
      <c r="AB20" s="26">
        <f t="shared" si="0"/>
        <v>68</v>
      </c>
      <c r="AC20" s="26">
        <f t="shared" si="0"/>
        <v>68</v>
      </c>
      <c r="AD20" s="26">
        <f t="shared" si="0"/>
        <v>68</v>
      </c>
      <c r="AE20" s="26">
        <f t="shared" si="0"/>
        <v>68</v>
      </c>
      <c r="AF20" s="26">
        <f t="shared" si="0"/>
        <v>64.8</v>
      </c>
      <c r="AG20" s="26">
        <f t="shared" si="0"/>
        <v>63.445833333333333</v>
      </c>
      <c r="AH20" s="26">
        <f t="shared" si="0"/>
        <v>63</v>
      </c>
      <c r="AI20" s="26">
        <f t="shared" si="0"/>
        <v>63</v>
      </c>
      <c r="AJ20" s="26">
        <f t="shared" si="0"/>
        <v>62.375</v>
      </c>
      <c r="AK20" s="26">
        <f t="shared" si="0"/>
        <v>62.25925925925926</v>
      </c>
      <c r="AL20" s="26">
        <f t="shared" si="0"/>
        <v>62</v>
      </c>
      <c r="AM20" s="26">
        <f t="shared" ref="AM20:BQ20" si="1">+SUM(AM5:AM19)</f>
        <v>60.916666666666671</v>
      </c>
      <c r="AN20" s="26">
        <f t="shared" si="1"/>
        <v>60.86666666666666</v>
      </c>
      <c r="AO20" s="28">
        <f t="shared" si="1"/>
        <v>59.8</v>
      </c>
      <c r="AP20" s="28">
        <f t="shared" si="1"/>
        <v>59.2</v>
      </c>
      <c r="AQ20" s="28">
        <f t="shared" si="1"/>
        <v>58</v>
      </c>
      <c r="AR20" s="28">
        <f t="shared" si="1"/>
        <v>58</v>
      </c>
      <c r="AS20" s="28">
        <f t="shared" si="1"/>
        <v>58</v>
      </c>
      <c r="AT20" s="28">
        <f t="shared" si="1"/>
        <v>58</v>
      </c>
      <c r="AU20" s="28">
        <f t="shared" si="1"/>
        <v>58</v>
      </c>
      <c r="AV20" s="28">
        <f t="shared" si="1"/>
        <v>58</v>
      </c>
      <c r="AW20" s="28">
        <f t="shared" si="1"/>
        <v>58</v>
      </c>
      <c r="AX20" s="28">
        <f t="shared" si="1"/>
        <v>58</v>
      </c>
      <c r="AY20" s="28">
        <f t="shared" si="1"/>
        <v>57.375</v>
      </c>
      <c r="AZ20" s="28">
        <f t="shared" si="1"/>
        <v>57</v>
      </c>
      <c r="BA20" s="28">
        <f t="shared" si="1"/>
        <v>56.333333333333329</v>
      </c>
      <c r="BB20" s="28">
        <f t="shared" si="1"/>
        <v>55.2</v>
      </c>
      <c r="BC20" s="28">
        <f t="shared" si="1"/>
        <v>54.578947368421055</v>
      </c>
      <c r="BD20" s="28">
        <f t="shared" si="1"/>
        <v>53.6</v>
      </c>
      <c r="BE20" s="28">
        <f t="shared" si="1"/>
        <v>53.6</v>
      </c>
      <c r="BF20" s="28">
        <f t="shared" si="1"/>
        <v>53.580952380952382</v>
      </c>
      <c r="BG20" s="28">
        <f t="shared" si="1"/>
        <v>53.220588235294116</v>
      </c>
      <c r="BH20" s="28">
        <f t="shared" si="1"/>
        <v>53</v>
      </c>
      <c r="BI20" s="28">
        <f t="shared" si="1"/>
        <v>53</v>
      </c>
      <c r="BJ20" s="28">
        <f t="shared" si="1"/>
        <v>53</v>
      </c>
      <c r="BK20" s="28">
        <f t="shared" si="1"/>
        <v>53</v>
      </c>
      <c r="BL20" s="28">
        <f t="shared" si="1"/>
        <v>53</v>
      </c>
      <c r="BM20" s="28">
        <f t="shared" si="1"/>
        <v>53</v>
      </c>
      <c r="BN20" s="28">
        <f t="shared" si="1"/>
        <v>53</v>
      </c>
      <c r="BO20" s="28">
        <f t="shared" si="1"/>
        <v>53</v>
      </c>
      <c r="BP20" s="28">
        <f t="shared" si="1"/>
        <v>53</v>
      </c>
      <c r="BQ20" s="28">
        <f t="shared" si="1"/>
        <v>53</v>
      </c>
      <c r="BR20" s="28">
        <f t="shared" ref="BR20:CI20" si="2">+SUM(BR5:BR19)</f>
        <v>53</v>
      </c>
      <c r="BS20" s="28">
        <f t="shared" si="2"/>
        <v>53</v>
      </c>
      <c r="BT20" s="28">
        <f t="shared" si="2"/>
        <v>53</v>
      </c>
      <c r="BU20" s="28">
        <f t="shared" si="2"/>
        <v>53</v>
      </c>
      <c r="BV20" s="28">
        <f t="shared" si="2"/>
        <v>53</v>
      </c>
      <c r="BW20" s="28">
        <f t="shared" si="2"/>
        <v>53</v>
      </c>
      <c r="BX20" s="28">
        <f t="shared" si="2"/>
        <v>51.6</v>
      </c>
      <c r="BY20" s="29">
        <f t="shared" si="2"/>
        <v>49.2</v>
      </c>
      <c r="BZ20" s="29">
        <f t="shared" si="2"/>
        <v>48</v>
      </c>
      <c r="CA20" s="29">
        <f t="shared" si="2"/>
        <v>48</v>
      </c>
      <c r="CB20" s="29">
        <f t="shared" si="2"/>
        <v>48</v>
      </c>
      <c r="CC20" s="29">
        <f t="shared" si="2"/>
        <v>48</v>
      </c>
      <c r="CD20" s="29">
        <f t="shared" si="2"/>
        <v>48</v>
      </c>
      <c r="CE20" s="29">
        <f t="shared" si="2"/>
        <v>44.2</v>
      </c>
      <c r="CF20" s="29">
        <f t="shared" si="2"/>
        <v>41.2</v>
      </c>
      <c r="CG20" s="27">
        <f t="shared" si="2"/>
        <v>39.799999999999997</v>
      </c>
      <c r="CH20" s="27">
        <f t="shared" si="2"/>
        <v>39.799999999999997</v>
      </c>
      <c r="CI20" s="27">
        <f t="shared" si="2"/>
        <v>31</v>
      </c>
    </row>
    <row r="22" spans="1:87" x14ac:dyDescent="0.3"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</row>
  </sheetData>
  <mergeCells count="185">
    <mergeCell ref="CE13:CE14"/>
    <mergeCell ref="BD13:BD14"/>
    <mergeCell ref="BE13:BE14"/>
    <mergeCell ref="AZ13:AZ14"/>
    <mergeCell ref="BA13:BA14"/>
    <mergeCell ref="BH13:BH14"/>
    <mergeCell ref="H13:H14"/>
    <mergeCell ref="T13:T14"/>
    <mergeCell ref="U13:U14"/>
    <mergeCell ref="W13:W14"/>
    <mergeCell ref="Y13:Y14"/>
    <mergeCell ref="BM13:BM14"/>
    <mergeCell ref="BP13:BP14"/>
    <mergeCell ref="BS13:BS14"/>
    <mergeCell ref="BT13:BT14"/>
    <mergeCell ref="BW13:BW14"/>
    <mergeCell ref="BN13:BN14"/>
    <mergeCell ref="BO13:BO14"/>
    <mergeCell ref="BQ13:BQ14"/>
    <mergeCell ref="BR13:BR14"/>
    <mergeCell ref="BU13:BU14"/>
    <mergeCell ref="BF13:BF14"/>
    <mergeCell ref="BG13:BG14"/>
    <mergeCell ref="BI13:BI14"/>
    <mergeCell ref="CF13:CF14"/>
    <mergeCell ref="CG13:CG14"/>
    <mergeCell ref="CH13:CH14"/>
    <mergeCell ref="CI13:CI14"/>
    <mergeCell ref="P13:P14"/>
    <mergeCell ref="Z13:Z14"/>
    <mergeCell ref="AB13:AB14"/>
    <mergeCell ref="AC13:AC14"/>
    <mergeCell ref="AD13:AD14"/>
    <mergeCell ref="AE13:AE14"/>
    <mergeCell ref="AF13:AF14"/>
    <mergeCell ref="AG13:AG14"/>
    <mergeCell ref="AJ13:AJ14"/>
    <mergeCell ref="AM13:AM14"/>
    <mergeCell ref="AP13:AP14"/>
    <mergeCell ref="AN13:AN14"/>
    <mergeCell ref="BY13:BY14"/>
    <mergeCell ref="BZ13:BZ14"/>
    <mergeCell ref="CD13:CD14"/>
    <mergeCell ref="BV13:BV14"/>
    <mergeCell ref="CC13:CC14"/>
    <mergeCell ref="BX13:BX14"/>
    <mergeCell ref="CA13:CA14"/>
    <mergeCell ref="CB13:CB14"/>
    <mergeCell ref="BL13:BL14"/>
    <mergeCell ref="BK13:BK14"/>
    <mergeCell ref="BJ13:BJ14"/>
    <mergeCell ref="R13:R14"/>
    <mergeCell ref="AV13:AV14"/>
    <mergeCell ref="AY13:AY14"/>
    <mergeCell ref="BB13:BB14"/>
    <mergeCell ref="BC13:BC14"/>
    <mergeCell ref="AW13:AW14"/>
    <mergeCell ref="AX13:AX14"/>
    <mergeCell ref="AQ13:AQ14"/>
    <mergeCell ref="AR13:AR14"/>
    <mergeCell ref="AS13:AS14"/>
    <mergeCell ref="AT13:AT14"/>
    <mergeCell ref="AU13:AU14"/>
    <mergeCell ref="AH13:AH14"/>
    <mergeCell ref="AI13:AI14"/>
    <mergeCell ref="AK13:AK14"/>
    <mergeCell ref="AL13:AL14"/>
    <mergeCell ref="AO13:AO14"/>
    <mergeCell ref="F3:CI3"/>
    <mergeCell ref="A20:E20"/>
    <mergeCell ref="F13:F14"/>
    <mergeCell ref="G13:G14"/>
    <mergeCell ref="I13:I14"/>
    <mergeCell ref="J13:J14"/>
    <mergeCell ref="K13:K14"/>
    <mergeCell ref="L13:L14"/>
    <mergeCell ref="M13:M14"/>
    <mergeCell ref="N13:N14"/>
    <mergeCell ref="O13:O14"/>
    <mergeCell ref="Q13:Q14"/>
    <mergeCell ref="S13:S14"/>
    <mergeCell ref="V13:V14"/>
    <mergeCell ref="X13:X14"/>
    <mergeCell ref="AA13:AA14"/>
    <mergeCell ref="BX5:BX6"/>
    <mergeCell ref="BU5:BU6"/>
    <mergeCell ref="BQ5:BQ6"/>
    <mergeCell ref="BR5:BR6"/>
    <mergeCell ref="BN5:BN6"/>
    <mergeCell ref="BO5:BO6"/>
    <mergeCell ref="CG5:CG6"/>
    <mergeCell ref="CH5:CH6"/>
    <mergeCell ref="CI5:CI6"/>
    <mergeCell ref="CE5:CE6"/>
    <mergeCell ref="CA5:CA6"/>
    <mergeCell ref="CB5:CB6"/>
    <mergeCell ref="BY5:BY6"/>
    <mergeCell ref="BZ5:BZ6"/>
    <mergeCell ref="CC5:CC6"/>
    <mergeCell ref="CD5:CD6"/>
    <mergeCell ref="CF5:CF6"/>
    <mergeCell ref="BP5:BP6"/>
    <mergeCell ref="BS5:BS6"/>
    <mergeCell ref="BT5:BT6"/>
    <mergeCell ref="BV5:BV6"/>
    <mergeCell ref="BW5:BW6"/>
    <mergeCell ref="BG5:BG6"/>
    <mergeCell ref="BI5:BI6"/>
    <mergeCell ref="BK5:BK6"/>
    <mergeCell ref="BL5:BL6"/>
    <mergeCell ref="BM5:BM6"/>
    <mergeCell ref="BJ5:BJ6"/>
    <mergeCell ref="BH5:BH6"/>
    <mergeCell ref="AV5:AV6"/>
    <mergeCell ref="AY5:AY6"/>
    <mergeCell ref="BB5:BB6"/>
    <mergeCell ref="BC5:BC6"/>
    <mergeCell ref="BF5:BF6"/>
    <mergeCell ref="BD5:BD6"/>
    <mergeCell ref="BE5:BE6"/>
    <mergeCell ref="AZ5:AZ6"/>
    <mergeCell ref="BA5:BA6"/>
    <mergeCell ref="AW5:AW6"/>
    <mergeCell ref="AX5:AX6"/>
    <mergeCell ref="AR5:AR6"/>
    <mergeCell ref="AS5:AS6"/>
    <mergeCell ref="AT5:AT6"/>
    <mergeCell ref="AU5:AU6"/>
    <mergeCell ref="R5:R6"/>
    <mergeCell ref="AI5:AI6"/>
    <mergeCell ref="AK5:AK6"/>
    <mergeCell ref="AL5:AL6"/>
    <mergeCell ref="AO5:AO6"/>
    <mergeCell ref="AQ5:AQ6"/>
    <mergeCell ref="AP5:AP6"/>
    <mergeCell ref="AM5:AM6"/>
    <mergeCell ref="AN5:AN6"/>
    <mergeCell ref="AJ5:AJ6"/>
    <mergeCell ref="S5:S6"/>
    <mergeCell ref="V5:V6"/>
    <mergeCell ref="X5:X6"/>
    <mergeCell ref="AA5:AA6"/>
    <mergeCell ref="AH5:AH6"/>
    <mergeCell ref="AB5:AB6"/>
    <mergeCell ref="AC5:AC6"/>
    <mergeCell ref="AD5:AD6"/>
    <mergeCell ref="AE5:AE6"/>
    <mergeCell ref="AF5:AF6"/>
    <mergeCell ref="AG5:AG6"/>
    <mergeCell ref="Y5:Y6"/>
    <mergeCell ref="Z5:Z6"/>
    <mergeCell ref="W5:W6"/>
    <mergeCell ref="T5:T6"/>
    <mergeCell ref="U5:U6"/>
    <mergeCell ref="L5:L6"/>
    <mergeCell ref="M5:M6"/>
    <mergeCell ref="N5:N6"/>
    <mergeCell ref="O5:O6"/>
    <mergeCell ref="Q5:Q6"/>
    <mergeCell ref="P5:P6"/>
    <mergeCell ref="F5:F6"/>
    <mergeCell ref="G5:G6"/>
    <mergeCell ref="I5:I6"/>
    <mergeCell ref="J5:J6"/>
    <mergeCell ref="K5:K6"/>
    <mergeCell ref="H5:H6"/>
    <mergeCell ref="B18:C18"/>
    <mergeCell ref="B19:C19"/>
    <mergeCell ref="B4:C4"/>
    <mergeCell ref="D5:D6"/>
    <mergeCell ref="B7:C7"/>
    <mergeCell ref="B17:C17"/>
    <mergeCell ref="A5:A6"/>
    <mergeCell ref="B5:C6"/>
    <mergeCell ref="A3:E3"/>
    <mergeCell ref="A12:E12"/>
    <mergeCell ref="B11:C11"/>
    <mergeCell ref="B15:C15"/>
    <mergeCell ref="B16:C16"/>
    <mergeCell ref="A13:A14"/>
    <mergeCell ref="B13:C14"/>
    <mergeCell ref="D13:D14"/>
    <mergeCell ref="B8:C8"/>
    <mergeCell ref="B9:C9"/>
    <mergeCell ref="B10:C10"/>
  </mergeCells>
  <pageMargins left="0.22" right="0.2" top="0.48" bottom="0.35" header="0.3" footer="0.17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2021-06-21T17:48:33Z</dcterms:modified>
</cp:coreProperties>
</file>